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7c8a0ec8f2b886/Overige/EcoSan Ghana/Op te sturen/2019/"/>
    </mc:Choice>
  </mc:AlternateContent>
  <xr:revisionPtr revIDLastSave="229" documentId="11_5C82C2F83E322DA1C0F78BDF6687E7ED0CDFBF22" xr6:coauthVersionLast="46" xr6:coauthVersionMax="46" xr10:uidLastSave="{6271BC2E-A5E8-40EE-BFDD-2229F16844E9}"/>
  <bookViews>
    <workbookView xWindow="-120" yWindow="-120" windowWidth="29040" windowHeight="15840" firstSheet="1" activeTab="1" xr2:uid="{00000000-000D-0000-FFFF-FFFF00000000}"/>
  </bookViews>
  <sheets>
    <sheet name="Kasboek" sheetId="1" state="hidden" r:id="rId1"/>
    <sheet name="Grootboekrekeningen" sheetId="2" r:id="rId2"/>
    <sheet name="Jaaroverzicht" sheetId="3" r:id="rId3"/>
  </sheets>
  <definedNames>
    <definedName name="_xlnm._FilterDatabase" localSheetId="0" hidden="1">Kasboek!$A$2:$M$60</definedName>
    <definedName name="_xlnm.Print_Area" localSheetId="1">Grootboekrekeningen!$A$1:$H$132</definedName>
    <definedName name="_xlnm.Print_Area" localSheetId="2">Jaaroverzicht!$A$1:$I$63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E45" i="3"/>
  <c r="D89" i="2"/>
  <c r="D103" i="2"/>
  <c r="G39" i="2"/>
  <c r="E23" i="3" l="1"/>
  <c r="D18" i="2"/>
  <c r="G13" i="2" s="1"/>
  <c r="G18" i="2" s="1"/>
  <c r="F28" i="3" l="1"/>
  <c r="C128" i="2"/>
  <c r="C125" i="2"/>
  <c r="C126" i="2"/>
  <c r="C127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I60" i="1" l="1"/>
  <c r="D3" i="1" l="1"/>
  <c r="C4" i="1" s="1"/>
  <c r="D4" i="1" s="1"/>
  <c r="C5" i="1" l="1"/>
  <c r="D5" i="1" s="1"/>
  <c r="C6" i="1" l="1"/>
  <c r="D6" i="1" s="1"/>
  <c r="C7" i="1" l="1"/>
  <c r="D7" i="1" s="1"/>
  <c r="C8" i="1" l="1"/>
  <c r="D8" i="1" s="1"/>
  <c r="C9" i="1" l="1"/>
  <c r="D9" i="1" s="1"/>
  <c r="C10" i="1" l="1"/>
  <c r="D10" i="1" s="1"/>
  <c r="C11" i="1" l="1"/>
  <c r="D11" i="1" s="1"/>
  <c r="C12" i="1" l="1"/>
  <c r="D12" i="1" s="1"/>
  <c r="C13" i="1" l="1"/>
  <c r="D13" i="1" s="1"/>
  <c r="D130" i="2"/>
  <c r="G106" i="2" s="1"/>
  <c r="G88" i="2"/>
  <c r="E44" i="3" s="1"/>
  <c r="G85" i="2"/>
  <c r="D65" i="2" s="1"/>
  <c r="E39" i="3" s="1"/>
  <c r="F40" i="3" s="1"/>
  <c r="G58" i="2"/>
  <c r="D56" i="2" s="1"/>
  <c r="D26" i="2"/>
  <c r="D10" i="2"/>
  <c r="G5" i="2" s="1"/>
  <c r="F46" i="3" l="1"/>
  <c r="F48" i="3" s="1"/>
  <c r="C14" i="1"/>
  <c r="D14" i="1" s="1"/>
  <c r="D85" i="2"/>
  <c r="G10" i="2"/>
  <c r="G130" i="2"/>
  <c r="G103" i="2"/>
  <c r="D58" i="2" l="1"/>
  <c r="C15" i="1"/>
  <c r="D15" i="1" s="1"/>
  <c r="F50" i="3"/>
  <c r="C16" i="1" l="1"/>
  <c r="D16" i="1" s="1"/>
  <c r="E24" i="3"/>
  <c r="F25" i="3" l="1"/>
  <c r="F31" i="3" s="1"/>
  <c r="G30" i="2"/>
  <c r="C17" i="1"/>
  <c r="D17" i="1" s="1"/>
  <c r="D30" i="2" l="1"/>
  <c r="D34" i="2" s="1"/>
  <c r="G34" i="2"/>
  <c r="C18" i="1"/>
  <c r="D18" i="1" s="1"/>
  <c r="C19" i="1" l="1"/>
  <c r="D19" i="1" s="1"/>
  <c r="C20" i="1" l="1"/>
  <c r="D20" i="1" s="1"/>
  <c r="C21" i="1" l="1"/>
  <c r="D21" i="1" s="1"/>
  <c r="C22" i="1" l="1"/>
  <c r="D22" i="1" s="1"/>
  <c r="C23" i="1" l="1"/>
  <c r="D23" i="1" s="1"/>
  <c r="C24" i="1" l="1"/>
  <c r="D24" i="1" s="1"/>
  <c r="C25" i="1" l="1"/>
  <c r="D25" i="1" s="1"/>
  <c r="C26" i="1" l="1"/>
  <c r="D26" i="1" s="1"/>
  <c r="C27" i="1" l="1"/>
  <c r="D27" i="1" s="1"/>
  <c r="C28" i="1" l="1"/>
  <c r="D28" i="1" s="1"/>
  <c r="C29" i="1" l="1"/>
  <c r="D29" i="1" s="1"/>
  <c r="C30" i="1" l="1"/>
  <c r="D30" i="1" s="1"/>
  <c r="C31" i="1" l="1"/>
  <c r="D31" i="1" s="1"/>
  <c r="C32" i="1" l="1"/>
  <c r="D32" i="1" s="1"/>
  <c r="C33" i="1" l="1"/>
  <c r="D33" i="1" s="1"/>
  <c r="C34" i="1" l="1"/>
  <c r="D34" i="1" s="1"/>
  <c r="C35" i="1" l="1"/>
  <c r="D35" i="1" s="1"/>
  <c r="C36" i="1" l="1"/>
  <c r="D36" i="1" s="1"/>
  <c r="C37" i="1" l="1"/>
  <c r="D37" i="1" s="1"/>
  <c r="C38" i="1" l="1"/>
  <c r="D38" i="1" s="1"/>
  <c r="C39" i="1" l="1"/>
  <c r="D39" i="1" s="1"/>
  <c r="C40" i="1" l="1"/>
  <c r="D40" i="1" s="1"/>
  <c r="C41" i="1" l="1"/>
  <c r="D41" i="1" s="1"/>
  <c r="C42" i="1" l="1"/>
  <c r="D42" i="1" s="1"/>
  <c r="C43" i="1" l="1"/>
  <c r="D43" i="1" s="1"/>
  <c r="C44" i="1" l="1"/>
  <c r="D44" i="1" s="1"/>
  <c r="C45" i="1" l="1"/>
  <c r="D45" i="1" s="1"/>
  <c r="C46" i="1" l="1"/>
  <c r="D46" i="1" s="1"/>
  <c r="C47" i="1" l="1"/>
  <c r="D47" i="1" s="1"/>
  <c r="C48" i="1" l="1"/>
  <c r="D48" i="1" s="1"/>
  <c r="C49" i="1" l="1"/>
  <c r="D49" i="1" s="1"/>
  <c r="C50" i="1" l="1"/>
  <c r="D50" i="1" s="1"/>
  <c r="C51" i="1" l="1"/>
  <c r="D51" i="1" s="1"/>
  <c r="C52" i="1" l="1"/>
  <c r="D52" i="1" s="1"/>
  <c r="C53" i="1" l="1"/>
  <c r="D53" i="1" s="1"/>
  <c r="C54" i="1" l="1"/>
  <c r="D54" i="1" s="1"/>
  <c r="C55" i="1" l="1"/>
  <c r="D55" i="1" s="1"/>
  <c r="C56" i="1" l="1"/>
  <c r="D56" i="1" s="1"/>
  <c r="C57" i="1" l="1"/>
  <c r="D57" i="1" s="1"/>
  <c r="C58" i="1" l="1"/>
  <c r="D58" i="1" s="1"/>
  <c r="C59" i="1" l="1"/>
  <c r="D59" i="1" s="1"/>
  <c r="C60" i="1" l="1"/>
  <c r="D60" i="1" s="1"/>
  <c r="G21" i="2" s="1"/>
  <c r="G22" i="2" l="1"/>
  <c r="F14" i="3" s="1"/>
  <c r="F16" i="3" s="1"/>
  <c r="G26" i="2"/>
</calcChain>
</file>

<file path=xl/sharedStrings.xml><?xml version="1.0" encoding="utf-8"?>
<sst xmlns="http://schemas.openxmlformats.org/spreadsheetml/2006/main" count="282" uniqueCount="100">
  <si>
    <t xml:space="preserve"> </t>
  </si>
  <si>
    <t>Afschrift</t>
  </si>
  <si>
    <t>Datum</t>
  </si>
  <si>
    <t>Subsidies en Donaties</t>
  </si>
  <si>
    <t>Overhead dekkende donaties</t>
  </si>
  <si>
    <t>Inkoop materialen</t>
  </si>
  <si>
    <t>Bank en rente kosten</t>
  </si>
  <si>
    <t>Beginsaldo</t>
  </si>
  <si>
    <t>Eindsaldo</t>
  </si>
  <si>
    <t>Omschrijving</t>
  </si>
  <si>
    <t>Van/Naar</t>
  </si>
  <si>
    <t>T.R. Klompmaker</t>
  </si>
  <si>
    <t>Nog te ontvangen subsidies</t>
  </si>
  <si>
    <t>Van balans</t>
  </si>
  <si>
    <t>Totaal:</t>
  </si>
  <si>
    <t>Rabobank ...91</t>
  </si>
  <si>
    <t>Algemene reserve</t>
  </si>
  <si>
    <t>Crediteuren</t>
  </si>
  <si>
    <t>Vlottende Activa</t>
  </si>
  <si>
    <t>ACTIVA</t>
  </si>
  <si>
    <t>Liquide middelen</t>
  </si>
  <si>
    <t>Rabobank …91</t>
  </si>
  <si>
    <t>Totaal Activa</t>
  </si>
  <si>
    <t>PASSIVA</t>
  </si>
  <si>
    <t>Eigen vermogen</t>
  </si>
  <si>
    <t>Algemene Reserve</t>
  </si>
  <si>
    <t>Vlottende Passiva</t>
  </si>
  <si>
    <t>Totaal Passiva</t>
  </si>
  <si>
    <t>Balans posten</t>
  </si>
  <si>
    <t>Resultatenrekening</t>
  </si>
  <si>
    <t>Baten</t>
  </si>
  <si>
    <t>Subsidies en donaties</t>
  </si>
  <si>
    <t>Lasten</t>
  </si>
  <si>
    <t>Exploitatiesresultaat</t>
  </si>
  <si>
    <t>Onttrekking Algemene reserve</t>
  </si>
  <si>
    <t>Check</t>
  </si>
  <si>
    <t>Resultaat boekjaar</t>
  </si>
  <si>
    <t>Mutatie bj</t>
  </si>
  <si>
    <t>Naar balans</t>
  </si>
  <si>
    <t>Balans per 31-12-2019</t>
  </si>
  <si>
    <t>2019-001</t>
  </si>
  <si>
    <t xml:space="preserve">JURISGROEP BV </t>
  </si>
  <si>
    <t>Bijdrage maand januari 2019</t>
  </si>
  <si>
    <t>Bankkosten</t>
  </si>
  <si>
    <t>2019-002</t>
  </si>
  <si>
    <t>Maandelijkse donatie januari 2019</t>
  </si>
  <si>
    <t>Construction costs - Aggregate</t>
  </si>
  <si>
    <t>Kosten materialen</t>
  </si>
  <si>
    <t>Bijdrage maand februari 2019</t>
  </si>
  <si>
    <t>2019-003</t>
  </si>
  <si>
    <t>2019-004</t>
  </si>
  <si>
    <t>Maandelijkse donatie februari 2019</t>
  </si>
  <si>
    <t>Gideon Woode</t>
  </si>
  <si>
    <t>Bijdrage maand maart 2019</t>
  </si>
  <si>
    <t>Maandelijkse donatie maart 2019</t>
  </si>
  <si>
    <t>2019-005</t>
  </si>
  <si>
    <t>Bijdrage maand april 2019</t>
  </si>
  <si>
    <t>Kosten overboeking</t>
  </si>
  <si>
    <t>2019-006</t>
  </si>
  <si>
    <t>Maandelijkse donatie</t>
  </si>
  <si>
    <t>Adjei Isaac - Construction Concrete</t>
  </si>
  <si>
    <t>2019-007</t>
  </si>
  <si>
    <t>Jurisgroep donatie</t>
  </si>
  <si>
    <t>Frontier pick-up truck, partial refund, 2000EUR remaining</t>
  </si>
  <si>
    <t>2019-008</t>
  </si>
  <si>
    <t>Contract 201902 - Augstus 2019</t>
  </si>
  <si>
    <t>Contract 201903 - Augstus 2019</t>
  </si>
  <si>
    <t>Contract 201902 - September 2019</t>
  </si>
  <si>
    <t xml:space="preserve"> Frontier Pickup truck -1500 euro remaing</t>
  </si>
  <si>
    <t xml:space="preserve"> Frontier Pickup truck -1000 euro remaing</t>
  </si>
  <si>
    <t>Contract 201903 - September 2019</t>
  </si>
  <si>
    <t xml:space="preserve"> Frontier Pickup truck - Final refund</t>
  </si>
  <si>
    <t>Conract 201902 en 201903 -Oktober</t>
  </si>
  <si>
    <t>2019-009</t>
  </si>
  <si>
    <t>2019-010</t>
  </si>
  <si>
    <t>Contract 201902 en 201903 -November</t>
  </si>
  <si>
    <t>EMLIA PIAH</t>
  </si>
  <si>
    <t>Cement and sand</t>
  </si>
  <si>
    <t>2019-011</t>
  </si>
  <si>
    <t>Contract 20192 en 20193 -Decmber 2019</t>
  </si>
  <si>
    <t>2019-012</t>
  </si>
  <si>
    <t>EMLIA EPPIAH</t>
  </si>
  <si>
    <t>Contract 20192 en 20193 -Januari 20</t>
  </si>
  <si>
    <t>MATHEW APPAU</t>
  </si>
  <si>
    <t>Diverse overboekingen, initiatief Thijs</t>
  </si>
  <si>
    <t>Resultatenrekening 2019</t>
  </si>
  <si>
    <t>Ontvangen donaties</t>
  </si>
  <si>
    <t>Nog te ontvangen donaties</t>
  </si>
  <si>
    <t>Crediteur</t>
  </si>
  <si>
    <t>Naar W&amp;V</t>
  </si>
  <si>
    <t>Donaties</t>
  </si>
  <si>
    <t>Vooruitontvangen subsidies</t>
  </si>
  <si>
    <t>Vooruitontvangen subsidie</t>
  </si>
  <si>
    <t>Cement Madaso, 10 bags</t>
  </si>
  <si>
    <t>Cement Madaso, 20 bags</t>
  </si>
  <si>
    <t>Rebars Abrobuasen, to build foundation toilet</t>
  </si>
  <si>
    <t>Limestone chippings</t>
  </si>
  <si>
    <t>Cement - Kwameprekrom</t>
  </si>
  <si>
    <t>Circulation pump</t>
  </si>
  <si>
    <t>Sand - Kwameprekrom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</si>
</sst>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5"/>
      <color rgb="FFE6E6E6"/>
      <name val="Segoe U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16" fontId="0" fillId="0" borderId="0" xfId="0" applyNumberFormat="1"/>
    <xf numFmtId="44" fontId="0" fillId="0" borderId="0" xfId="1" applyFont="1"/>
    <xf numFmtId="16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16" fontId="0" fillId="0" borderId="1" xfId="0" applyNumberFormat="1" applyBorder="1"/>
    <xf numFmtId="0" fontId="0" fillId="0" borderId="2" xfId="0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44" fontId="0" fillId="0" borderId="11" xfId="0" applyNumberFormat="1" applyBorder="1"/>
    <xf numFmtId="44" fontId="0" fillId="0" borderId="12" xfId="0" applyNumberFormat="1" applyBorder="1"/>
    <xf numFmtId="16" fontId="0" fillId="0" borderId="2" xfId="0" applyNumberFormat="1" applyBorder="1"/>
    <xf numFmtId="44" fontId="0" fillId="0" borderId="3" xfId="1" applyFont="1" applyBorder="1"/>
    <xf numFmtId="44" fontId="0" fillId="0" borderId="5" xfId="1" applyFont="1" applyBorder="1"/>
    <xf numFmtId="44" fontId="0" fillId="0" borderId="12" xfId="1" applyFont="1" applyBorder="1"/>
    <xf numFmtId="0" fontId="2" fillId="0" borderId="0" xfId="0" applyFont="1"/>
    <xf numFmtId="44" fontId="0" fillId="0" borderId="6" xfId="0" applyNumberFormat="1" applyBorder="1"/>
    <xf numFmtId="0" fontId="3" fillId="0" borderId="0" xfId="0" applyFont="1" applyAlignment="1">
      <alignment horizontal="center"/>
    </xf>
    <xf numFmtId="44" fontId="0" fillId="0" borderId="7" xfId="1" applyFont="1" applyBorder="1"/>
    <xf numFmtId="14" fontId="0" fillId="0" borderId="0" xfId="0" applyNumberFormat="1"/>
    <xf numFmtId="0" fontId="4" fillId="0" borderId="0" xfId="2"/>
    <xf numFmtId="0" fontId="0" fillId="0" borderId="0" xfId="0" applyBorder="1"/>
    <xf numFmtId="16" fontId="0" fillId="0" borderId="13" xfId="0" applyNumberFormat="1" applyBorder="1"/>
    <xf numFmtId="0" fontId="0" fillId="0" borderId="13" xfId="0" applyBorder="1"/>
    <xf numFmtId="44" fontId="0" fillId="0" borderId="0" xfId="1" applyFont="1" applyBorder="1"/>
    <xf numFmtId="44" fontId="0" fillId="0" borderId="0" xfId="0" applyNumberFormat="1" applyBorder="1"/>
    <xf numFmtId="0" fontId="0" fillId="0" borderId="0" xfId="0" applyFont="1"/>
    <xf numFmtId="16" fontId="0" fillId="0" borderId="0" xfId="0" applyNumberFormat="1" applyFont="1"/>
    <xf numFmtId="0" fontId="5" fillId="0" borderId="0" xfId="0" applyFont="1" applyAlignment="1">
      <alignment horizontal="center"/>
    </xf>
    <xf numFmtId="44" fontId="6" fillId="0" borderId="0" xfId="1" applyFont="1"/>
    <xf numFmtId="0" fontId="6" fillId="0" borderId="0" xfId="0" applyFont="1"/>
    <xf numFmtId="16" fontId="6" fillId="0" borderId="0" xfId="0" applyNumberFormat="1" applyFont="1"/>
    <xf numFmtId="44" fontId="0" fillId="0" borderId="3" xfId="0" applyNumberFormat="1" applyBorder="1"/>
    <xf numFmtId="44" fontId="0" fillId="0" borderId="17" xfId="0" applyNumberFormat="1" applyBorder="1"/>
    <xf numFmtId="44" fontId="0" fillId="0" borderId="7" xfId="0" applyNumberFormat="1" applyBorder="1"/>
    <xf numFmtId="0" fontId="0" fillId="0" borderId="0" xfId="0" applyFill="1"/>
    <xf numFmtId="0" fontId="2" fillId="0" borderId="4" xfId="0" applyFont="1" applyBorder="1"/>
    <xf numFmtId="44" fontId="2" fillId="0" borderId="0" xfId="0" applyNumberFormat="1" applyFont="1" applyBorder="1"/>
    <xf numFmtId="0" fontId="0" fillId="0" borderId="18" xfId="0" applyBorder="1"/>
    <xf numFmtId="0" fontId="0" fillId="0" borderId="6" xfId="0" applyBorder="1"/>
    <xf numFmtId="0" fontId="0" fillId="0" borderId="19" xfId="0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0" fillId="0" borderId="19" xfId="1" applyFont="1" applyBorder="1"/>
    <xf numFmtId="44" fontId="2" fillId="0" borderId="0" xfId="1" applyFont="1" applyBorder="1"/>
    <xf numFmtId="44" fontId="2" fillId="0" borderId="5" xfId="1" applyFont="1" applyBorder="1"/>
    <xf numFmtId="0" fontId="2" fillId="0" borderId="18" xfId="0" applyFont="1" applyBorder="1"/>
    <xf numFmtId="44" fontId="2" fillId="0" borderId="6" xfId="1" applyFont="1" applyBorder="1"/>
    <xf numFmtId="44" fontId="2" fillId="0" borderId="19" xfId="1" applyFont="1" applyBorder="1"/>
    <xf numFmtId="0" fontId="0" fillId="0" borderId="20" xfId="0" applyBorder="1"/>
    <xf numFmtId="0" fontId="0" fillId="0" borderId="17" xfId="0" applyBorder="1"/>
    <xf numFmtId="44" fontId="0" fillId="0" borderId="21" xfId="1" applyFont="1" applyBorder="1"/>
    <xf numFmtId="44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 applyBorder="1"/>
    <xf numFmtId="44" fontId="0" fillId="0" borderId="5" xfId="0" applyNumberFormat="1" applyBorder="1"/>
    <xf numFmtId="164" fontId="0" fillId="0" borderId="7" xfId="0" applyNumberFormat="1" applyBorder="1"/>
    <xf numFmtId="0" fontId="7" fillId="0" borderId="0" xfId="0" applyFont="1"/>
    <xf numFmtId="44" fontId="0" fillId="0" borderId="0" xfId="1" applyFont="1" applyFill="1"/>
    <xf numFmtId="44" fontId="6" fillId="0" borderId="0" xfId="1" applyFont="1" applyFill="1"/>
    <xf numFmtId="0" fontId="2" fillId="0" borderId="0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aiwiki.org/index.php?title=Rebars_Abrobuasen" TargetMode="External"/><Relationship Id="rId13" Type="http://schemas.openxmlformats.org/officeDocument/2006/relationships/hyperlink" Target="http://www.waiwiki.org/index.php?title=Limestone_chippings" TargetMode="External"/><Relationship Id="rId3" Type="http://schemas.openxmlformats.org/officeDocument/2006/relationships/hyperlink" Target="http://www.waiwiki.org/index.php?title=Cement-19-08-2019" TargetMode="External"/><Relationship Id="rId7" Type="http://schemas.openxmlformats.org/officeDocument/2006/relationships/hyperlink" Target="http://www.waiwiki.org/index.php?title=Cement-19-08-2019" TargetMode="External"/><Relationship Id="rId12" Type="http://schemas.openxmlformats.org/officeDocument/2006/relationships/hyperlink" Target="http://www.waiwiki.org/index.php?title=Rebars_Abrobuasen" TargetMode="External"/><Relationship Id="rId2" Type="http://schemas.openxmlformats.org/officeDocument/2006/relationships/hyperlink" Target="http://www.waiwiki.org/index.php?title=Cement-19-08-2019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www.ecosanghana.org/bankslips/2019-012.pdf" TargetMode="External"/><Relationship Id="rId6" Type="http://schemas.openxmlformats.org/officeDocument/2006/relationships/hyperlink" Target="http://www.waiwiki.org/index.php?title=Cement-19-08-2019" TargetMode="External"/><Relationship Id="rId11" Type="http://schemas.openxmlformats.org/officeDocument/2006/relationships/hyperlink" Target="http://www.waiwiki.org/index.php?title=Sand_Kwameprekrom" TargetMode="External"/><Relationship Id="rId5" Type="http://schemas.openxmlformats.org/officeDocument/2006/relationships/hyperlink" Target="http://www.waiwiki.org/index.php?title=Cement-19-08-2019" TargetMode="External"/><Relationship Id="rId15" Type="http://schemas.openxmlformats.org/officeDocument/2006/relationships/hyperlink" Target="http://www.waiwiki.org/index.php?title=Sand_Kwameprekrom" TargetMode="External"/><Relationship Id="rId10" Type="http://schemas.openxmlformats.org/officeDocument/2006/relationships/hyperlink" Target="http://www.waiwiki.org/index.php?title=Circulation_pump" TargetMode="External"/><Relationship Id="rId4" Type="http://schemas.openxmlformats.org/officeDocument/2006/relationships/hyperlink" Target="http://www.waiwiki.org/index.php?title=Cement-19-08-2019" TargetMode="External"/><Relationship Id="rId9" Type="http://schemas.openxmlformats.org/officeDocument/2006/relationships/hyperlink" Target="http://www.waiwiki.org/index.php?title=Limestone_chippings" TargetMode="External"/><Relationship Id="rId14" Type="http://schemas.openxmlformats.org/officeDocument/2006/relationships/hyperlink" Target="http://www.waiwiki.org/index.php?title=Circulation_pum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66"/>
  <sheetViews>
    <sheetView zoomScale="70" zoomScaleNormal="70" workbookViewId="0">
      <selection activeCell="J1" sqref="J1:J1048576"/>
    </sheetView>
  </sheetViews>
  <sheetFormatPr defaultRowHeight="14.25" x14ac:dyDescent="0.45"/>
  <cols>
    <col min="3" max="3" width="13" style="2" bestFit="1" customWidth="1"/>
    <col min="4" max="4" width="10.73046875" style="2" bestFit="1" customWidth="1"/>
    <col min="5" max="5" width="11" bestFit="1" customWidth="1"/>
    <col min="6" max="6" width="13.265625" customWidth="1"/>
    <col min="7" max="7" width="49.265625" bestFit="1" customWidth="1"/>
    <col min="8" max="8" width="18.73046875" style="2" bestFit="1" customWidth="1"/>
    <col min="9" max="9" width="22.59765625" style="62" bestFit="1" customWidth="1"/>
    <col min="10" max="10" width="24.86328125" style="62" hidden="1" customWidth="1"/>
    <col min="11" max="11" width="20.1328125" style="62" bestFit="1" customWidth="1"/>
    <col min="12" max="12" width="18.265625" style="62" bestFit="1" customWidth="1"/>
    <col min="13" max="13" width="31.59765625" style="62" bestFit="1" customWidth="1"/>
  </cols>
  <sheetData>
    <row r="2" spans="1:18" x14ac:dyDescent="0.45">
      <c r="A2" t="s">
        <v>35</v>
      </c>
      <c r="B2" t="s">
        <v>1</v>
      </c>
      <c r="C2" s="2" t="s">
        <v>7</v>
      </c>
      <c r="D2" s="2" t="s">
        <v>8</v>
      </c>
      <c r="E2" t="s">
        <v>2</v>
      </c>
      <c r="F2" t="s">
        <v>10</v>
      </c>
      <c r="G2" t="s">
        <v>9</v>
      </c>
      <c r="H2" s="2" t="s">
        <v>62</v>
      </c>
      <c r="I2" s="62" t="s">
        <v>90</v>
      </c>
      <c r="J2" s="62" t="s">
        <v>4</v>
      </c>
      <c r="K2" s="62" t="s">
        <v>47</v>
      </c>
      <c r="L2" s="62" t="s">
        <v>6</v>
      </c>
      <c r="M2" s="62" t="s">
        <v>88</v>
      </c>
    </row>
    <row r="3" spans="1:18" s="33" customFormat="1" x14ac:dyDescent="0.45">
      <c r="A3" s="31"/>
      <c r="B3" s="33" t="s">
        <v>40</v>
      </c>
      <c r="C3" s="32">
        <v>523.04999999999995</v>
      </c>
      <c r="D3" s="32">
        <f>+C3+H3+I3+J3-K3-L3-M3</f>
        <v>1523.05</v>
      </c>
      <c r="E3" s="34">
        <v>43482</v>
      </c>
      <c r="F3" s="34" t="s">
        <v>41</v>
      </c>
      <c r="G3" s="33" t="s">
        <v>42</v>
      </c>
      <c r="H3" s="32"/>
      <c r="I3" s="63">
        <v>1000</v>
      </c>
      <c r="J3" s="63"/>
      <c r="K3" s="63"/>
      <c r="L3" s="63"/>
      <c r="M3" s="63"/>
    </row>
    <row r="4" spans="1:18" x14ac:dyDescent="0.45">
      <c r="A4" s="20"/>
      <c r="B4" s="33" t="s">
        <v>40</v>
      </c>
      <c r="C4" s="56">
        <f t="shared" ref="C4:C15" si="0">+D3</f>
        <v>1523.05</v>
      </c>
      <c r="D4" s="32">
        <f>+C4+H4+I4+J4-K4-L4-M4</f>
        <v>1511.05</v>
      </c>
      <c r="E4" s="1">
        <v>43486</v>
      </c>
      <c r="F4" s="1"/>
      <c r="G4" t="s">
        <v>43</v>
      </c>
      <c r="L4" s="62">
        <v>12</v>
      </c>
    </row>
    <row r="5" spans="1:18" ht="13.5" customHeight="1" x14ac:dyDescent="0.45">
      <c r="A5" s="20"/>
      <c r="B5" s="33" t="s">
        <v>44</v>
      </c>
      <c r="C5" s="56">
        <f t="shared" si="0"/>
        <v>1511.05</v>
      </c>
      <c r="D5" s="32">
        <f>+C5+H5+I5+J5-K5-L5-M5</f>
        <v>1911.05</v>
      </c>
      <c r="E5" s="1">
        <v>43863</v>
      </c>
      <c r="F5" s="1" t="s">
        <v>11</v>
      </c>
      <c r="G5" t="s">
        <v>45</v>
      </c>
      <c r="I5" s="62">
        <v>400</v>
      </c>
    </row>
    <row r="6" spans="1:18" ht="13.5" customHeight="1" x14ac:dyDescent="0.45">
      <c r="A6" s="20"/>
      <c r="B6" s="33" t="s">
        <v>44</v>
      </c>
      <c r="C6" s="56">
        <f t="shared" si="0"/>
        <v>1911.05</v>
      </c>
      <c r="D6" s="32">
        <f>+C6+H6+I6+J6-K6-L6-M6</f>
        <v>1889.55</v>
      </c>
      <c r="E6" s="1">
        <v>43865</v>
      </c>
      <c r="F6" s="1"/>
      <c r="G6" t="s">
        <v>57</v>
      </c>
      <c r="L6" s="62">
        <v>21.5</v>
      </c>
      <c r="R6" t="s">
        <v>0</v>
      </c>
    </row>
    <row r="7" spans="1:18" x14ac:dyDescent="0.45">
      <c r="A7" s="20"/>
      <c r="B7" s="33" t="s">
        <v>44</v>
      </c>
      <c r="C7" s="56">
        <f t="shared" si="0"/>
        <v>1889.55</v>
      </c>
      <c r="D7" s="32">
        <f>+C7+H7+I7+J7-K7-L7-M7</f>
        <v>89.549999999999955</v>
      </c>
      <c r="E7" s="1">
        <v>43500</v>
      </c>
      <c r="F7" s="1"/>
      <c r="G7" t="s">
        <v>46</v>
      </c>
      <c r="K7" s="62">
        <v>1800</v>
      </c>
    </row>
    <row r="8" spans="1:18" x14ac:dyDescent="0.45">
      <c r="A8" s="20"/>
      <c r="B8" s="33" t="s">
        <v>44</v>
      </c>
      <c r="C8" s="56">
        <f t="shared" si="0"/>
        <v>89.549999999999955</v>
      </c>
      <c r="D8" s="32">
        <f>+C8+H8+I8+J8-K8-L8-M8</f>
        <v>1089.55</v>
      </c>
      <c r="E8" s="1">
        <v>43501</v>
      </c>
      <c r="F8" s="34" t="s">
        <v>41</v>
      </c>
      <c r="G8" s="33" t="s">
        <v>48</v>
      </c>
      <c r="I8" s="63">
        <v>1000</v>
      </c>
    </row>
    <row r="9" spans="1:18" x14ac:dyDescent="0.45">
      <c r="A9" s="20"/>
      <c r="B9" s="33" t="s">
        <v>44</v>
      </c>
      <c r="C9" s="56">
        <f t="shared" si="0"/>
        <v>1089.55</v>
      </c>
      <c r="D9" s="32">
        <f>+C9+H9+I9+J9-K9-L9-M9</f>
        <v>1077.55</v>
      </c>
      <c r="E9" s="1">
        <v>43515</v>
      </c>
      <c r="F9" s="1"/>
      <c r="G9" t="s">
        <v>43</v>
      </c>
      <c r="L9" s="62">
        <v>12</v>
      </c>
    </row>
    <row r="10" spans="1:18" x14ac:dyDescent="0.45">
      <c r="A10" s="20"/>
      <c r="B10" s="33" t="s">
        <v>49</v>
      </c>
      <c r="C10" s="56">
        <f t="shared" si="0"/>
        <v>1077.55</v>
      </c>
      <c r="D10" s="32">
        <f>+C10+H10+I10+J10-K10-L10-M10</f>
        <v>1477.55</v>
      </c>
      <c r="E10" s="1">
        <v>43892</v>
      </c>
      <c r="F10" s="1" t="s">
        <v>11</v>
      </c>
      <c r="G10" t="s">
        <v>51</v>
      </c>
      <c r="I10" s="62">
        <v>400</v>
      </c>
    </row>
    <row r="11" spans="1:18" x14ac:dyDescent="0.45">
      <c r="A11" s="20"/>
      <c r="B11" s="33" t="s">
        <v>49</v>
      </c>
      <c r="C11" s="56">
        <f t="shared" si="0"/>
        <v>1477.55</v>
      </c>
      <c r="D11" s="32">
        <f>+C11+H11+I11+J11-K11-L11-M11</f>
        <v>1456.05</v>
      </c>
      <c r="E11" s="1">
        <v>43894</v>
      </c>
      <c r="F11" s="1"/>
      <c r="G11" t="s">
        <v>57</v>
      </c>
      <c r="L11" s="62">
        <v>21.5</v>
      </c>
    </row>
    <row r="12" spans="1:18" x14ac:dyDescent="0.45">
      <c r="A12" s="20"/>
      <c r="B12" s="33" t="s">
        <v>49</v>
      </c>
      <c r="C12" s="56">
        <f t="shared" si="0"/>
        <v>1456.05</v>
      </c>
      <c r="D12" s="32">
        <f>+C12+H12+I12+J12-K12-L12-M12</f>
        <v>56.049999999999955</v>
      </c>
      <c r="E12" s="1">
        <v>43894</v>
      </c>
      <c r="F12" s="1"/>
      <c r="G12" t="s">
        <v>52</v>
      </c>
      <c r="K12" s="62">
        <v>1400</v>
      </c>
    </row>
    <row r="13" spans="1:18" x14ac:dyDescent="0.45">
      <c r="A13" s="20"/>
      <c r="B13" s="33" t="s">
        <v>49</v>
      </c>
      <c r="C13" s="56">
        <f t="shared" si="0"/>
        <v>56.049999999999955</v>
      </c>
      <c r="D13" s="32">
        <f>+C13+H13+I13+J13-K13-L13-M13</f>
        <v>1056.05</v>
      </c>
      <c r="E13" s="1">
        <v>43895</v>
      </c>
      <c r="F13" s="34" t="s">
        <v>41</v>
      </c>
      <c r="G13" s="33" t="s">
        <v>53</v>
      </c>
      <c r="I13" s="63">
        <v>1000</v>
      </c>
    </row>
    <row r="14" spans="1:18" x14ac:dyDescent="0.45">
      <c r="A14" s="20"/>
      <c r="B14" s="33" t="s">
        <v>49</v>
      </c>
      <c r="C14" s="56">
        <f t="shared" si="0"/>
        <v>1056.05</v>
      </c>
      <c r="D14" s="32">
        <f>+C14+H14+I14+J14-K14-L14-M14</f>
        <v>1044.05</v>
      </c>
      <c r="E14" s="1">
        <v>43908</v>
      </c>
      <c r="F14" s="1"/>
      <c r="G14" t="s">
        <v>43</v>
      </c>
      <c r="L14" s="62">
        <v>12</v>
      </c>
    </row>
    <row r="15" spans="1:18" x14ac:dyDescent="0.45">
      <c r="A15" s="20"/>
      <c r="B15" s="33" t="s">
        <v>49</v>
      </c>
      <c r="C15" s="56">
        <f t="shared" si="0"/>
        <v>1044.05</v>
      </c>
      <c r="D15" s="32">
        <f>+C15+H15+I15+J15-K15-L15-M15</f>
        <v>1444.05</v>
      </c>
      <c r="E15" s="1">
        <v>43918</v>
      </c>
      <c r="F15" s="1" t="s">
        <v>11</v>
      </c>
      <c r="G15" t="s">
        <v>54</v>
      </c>
      <c r="I15" s="62">
        <v>400</v>
      </c>
    </row>
    <row r="16" spans="1:18" s="33" customFormat="1" x14ac:dyDescent="0.45">
      <c r="A16" s="20"/>
      <c r="B16" s="33" t="s">
        <v>50</v>
      </c>
      <c r="C16" s="56">
        <f t="shared" ref="C16:C60" si="1">+D15</f>
        <v>1444.05</v>
      </c>
      <c r="D16" s="32">
        <f>+C16+H16+I16+J16-K16-L16-M16</f>
        <v>1422.55</v>
      </c>
      <c r="E16" s="34">
        <v>43922</v>
      </c>
      <c r="F16" s="1"/>
      <c r="G16" t="s">
        <v>57</v>
      </c>
      <c r="H16" s="2"/>
      <c r="I16" s="62"/>
      <c r="J16" s="62"/>
      <c r="K16" s="62"/>
      <c r="L16" s="62">
        <v>21.5</v>
      </c>
      <c r="M16" s="63"/>
    </row>
    <row r="17" spans="1:13" s="33" customFormat="1" x14ac:dyDescent="0.45">
      <c r="A17" s="20"/>
      <c r="B17" s="33" t="s">
        <v>50</v>
      </c>
      <c r="C17" s="56">
        <f t="shared" si="1"/>
        <v>1422.55</v>
      </c>
      <c r="D17" s="32">
        <f>+C17+H17+I17+J17-K17-L17-M17</f>
        <v>22.549999999999955</v>
      </c>
      <c r="E17" s="34">
        <v>43922</v>
      </c>
      <c r="F17" s="1"/>
      <c r="G17" t="s">
        <v>52</v>
      </c>
      <c r="H17" s="2"/>
      <c r="I17" s="62"/>
      <c r="J17" s="62"/>
      <c r="K17" s="62">
        <v>1400</v>
      </c>
      <c r="L17" s="62"/>
      <c r="M17" s="63"/>
    </row>
    <row r="18" spans="1:13" s="33" customFormat="1" x14ac:dyDescent="0.45">
      <c r="A18" s="20"/>
      <c r="B18" s="33" t="s">
        <v>50</v>
      </c>
      <c r="C18" s="56">
        <f t="shared" si="1"/>
        <v>22.549999999999955</v>
      </c>
      <c r="D18" s="32">
        <f>+C18+H18+I18+J18-K18-L18-M18</f>
        <v>1022.55</v>
      </c>
      <c r="E18" s="34">
        <v>43925</v>
      </c>
      <c r="F18" s="34" t="s">
        <v>41</v>
      </c>
      <c r="G18" s="33" t="s">
        <v>56</v>
      </c>
      <c r="H18" s="2"/>
      <c r="I18" s="63">
        <v>1000</v>
      </c>
      <c r="J18" s="63"/>
      <c r="K18" s="63"/>
      <c r="L18" s="63"/>
      <c r="M18" s="63"/>
    </row>
    <row r="19" spans="1:13" x14ac:dyDescent="0.45">
      <c r="A19" s="20"/>
      <c r="B19" s="33" t="s">
        <v>50</v>
      </c>
      <c r="C19" s="56">
        <f t="shared" si="1"/>
        <v>1022.55</v>
      </c>
      <c r="D19" s="32">
        <f>+C19+H19+I19+J19-K19-L19-M19</f>
        <v>1001.05</v>
      </c>
      <c r="E19" s="1">
        <v>43936</v>
      </c>
      <c r="F19" s="1"/>
      <c r="G19" t="s">
        <v>57</v>
      </c>
      <c r="L19" s="62">
        <v>21.5</v>
      </c>
    </row>
    <row r="20" spans="1:13" s="33" customFormat="1" x14ac:dyDescent="0.45">
      <c r="A20" s="20"/>
      <c r="B20" s="33" t="s">
        <v>50</v>
      </c>
      <c r="C20" s="56">
        <f t="shared" si="1"/>
        <v>1001.05</v>
      </c>
      <c r="D20" s="32">
        <f>+C20+H20+I20+J20-K20-L20-M20</f>
        <v>21.049999999999955</v>
      </c>
      <c r="E20" s="34">
        <v>43936</v>
      </c>
      <c r="F20" s="1"/>
      <c r="G20" t="s">
        <v>52</v>
      </c>
      <c r="H20" s="2"/>
      <c r="I20" s="62"/>
      <c r="J20" s="62"/>
      <c r="K20" s="62">
        <v>980</v>
      </c>
      <c r="L20" s="62"/>
      <c r="M20" s="63"/>
    </row>
    <row r="21" spans="1:13" x14ac:dyDescent="0.45">
      <c r="A21" s="20"/>
      <c r="B21" s="33" t="s">
        <v>50</v>
      </c>
      <c r="C21" s="56">
        <f t="shared" si="1"/>
        <v>21.049999999999955</v>
      </c>
      <c r="D21" s="32">
        <f>+C21+H21+I21+J21-K21-L21-M21</f>
        <v>9.0499999999999545</v>
      </c>
      <c r="E21" s="1">
        <v>43939</v>
      </c>
      <c r="G21" t="s">
        <v>43</v>
      </c>
      <c r="L21" s="62">
        <v>12</v>
      </c>
    </row>
    <row r="22" spans="1:13" s="29" customFormat="1" x14ac:dyDescent="0.45">
      <c r="A22" s="20"/>
      <c r="B22" s="33" t="s">
        <v>55</v>
      </c>
      <c r="C22" s="56">
        <f t="shared" si="1"/>
        <v>9.0499999999999545</v>
      </c>
      <c r="D22" s="32">
        <f>+C22+H22+I22+J22-K22-L22-M22</f>
        <v>809.05</v>
      </c>
      <c r="E22" s="30">
        <v>43955</v>
      </c>
      <c r="F22" s="1" t="s">
        <v>11</v>
      </c>
      <c r="G22" t="s">
        <v>59</v>
      </c>
      <c r="H22" s="2"/>
      <c r="I22" s="62">
        <v>800</v>
      </c>
      <c r="J22" s="62"/>
      <c r="K22" s="62"/>
      <c r="L22" s="62"/>
      <c r="M22" s="62"/>
    </row>
    <row r="23" spans="1:13" x14ac:dyDescent="0.45">
      <c r="A23" s="20"/>
      <c r="B23" s="33" t="s">
        <v>55</v>
      </c>
      <c r="C23" s="56">
        <f t="shared" si="1"/>
        <v>809.05</v>
      </c>
      <c r="D23" s="32">
        <f>+C23+H23+I23+J23-K23-L23-M23</f>
        <v>787.55</v>
      </c>
      <c r="E23" s="1">
        <v>43959</v>
      </c>
      <c r="G23" t="s">
        <v>57</v>
      </c>
      <c r="L23" s="62">
        <v>21.5</v>
      </c>
    </row>
    <row r="24" spans="1:13" x14ac:dyDescent="0.45">
      <c r="A24" s="20"/>
      <c r="B24" s="33" t="s">
        <v>55</v>
      </c>
      <c r="C24" s="56">
        <f t="shared" si="1"/>
        <v>787.55</v>
      </c>
      <c r="D24" s="32">
        <f>+C24+H24+I24+J24-K24-L24-M24</f>
        <v>37.549999999999955</v>
      </c>
      <c r="E24" s="1">
        <v>43959</v>
      </c>
      <c r="G24" t="s">
        <v>60</v>
      </c>
      <c r="K24" s="62">
        <v>750</v>
      </c>
    </row>
    <row r="25" spans="1:13" x14ac:dyDescent="0.45">
      <c r="A25" s="20"/>
      <c r="B25" s="33" t="s">
        <v>55</v>
      </c>
      <c r="C25" s="56">
        <f t="shared" si="1"/>
        <v>37.549999999999955</v>
      </c>
      <c r="D25" s="32">
        <f>+C25+H25+I25+J25-K25-L25-M25</f>
        <v>25.549999999999955</v>
      </c>
      <c r="E25" s="1">
        <v>43971</v>
      </c>
      <c r="F25" s="1"/>
      <c r="G25" t="s">
        <v>43</v>
      </c>
      <c r="L25" s="62">
        <v>12</v>
      </c>
    </row>
    <row r="26" spans="1:13" x14ac:dyDescent="0.45">
      <c r="A26" s="20"/>
      <c r="B26" s="33" t="s">
        <v>55</v>
      </c>
      <c r="C26" s="56">
        <f t="shared" si="1"/>
        <v>25.549999999999955</v>
      </c>
      <c r="D26" s="32">
        <f>+C26+H26+I26+J26-K26-L26-M26</f>
        <v>1225.55</v>
      </c>
      <c r="E26" s="1">
        <v>43977</v>
      </c>
      <c r="F26" s="1" t="s">
        <v>11</v>
      </c>
      <c r="G26" t="s">
        <v>59</v>
      </c>
      <c r="I26" s="62">
        <v>1200</v>
      </c>
    </row>
    <row r="27" spans="1:13" x14ac:dyDescent="0.45">
      <c r="B27" s="33" t="s">
        <v>55</v>
      </c>
      <c r="C27" s="56">
        <f t="shared" si="1"/>
        <v>1225.55</v>
      </c>
      <c r="D27" s="32">
        <f>+C27+H27+I27+J27-K27-L27-M27</f>
        <v>1204.05</v>
      </c>
      <c r="E27" s="1">
        <v>43978</v>
      </c>
      <c r="G27" t="s">
        <v>57</v>
      </c>
      <c r="L27" s="62">
        <v>21.5</v>
      </c>
    </row>
    <row r="28" spans="1:13" x14ac:dyDescent="0.45">
      <c r="B28" s="33" t="s">
        <v>55</v>
      </c>
      <c r="C28" s="56">
        <f t="shared" si="1"/>
        <v>1204.05</v>
      </c>
      <c r="D28" s="32">
        <f>+C28+H28+I28+J28-K28-L28-M28</f>
        <v>204.04999999999995</v>
      </c>
      <c r="E28" s="1">
        <v>43978</v>
      </c>
      <c r="G28" t="s">
        <v>52</v>
      </c>
      <c r="K28" s="62">
        <v>1000</v>
      </c>
    </row>
    <row r="29" spans="1:13" x14ac:dyDescent="0.45">
      <c r="B29" s="33" t="s">
        <v>58</v>
      </c>
      <c r="C29" s="56">
        <f t="shared" si="1"/>
        <v>204.04999999999995</v>
      </c>
      <c r="D29" s="32">
        <f>+C29+H29+I29+J29-K29-L29-M29</f>
        <v>192.04999999999995</v>
      </c>
      <c r="E29" s="1">
        <v>44002</v>
      </c>
      <c r="G29" t="s">
        <v>43</v>
      </c>
      <c r="L29" s="62">
        <v>12</v>
      </c>
    </row>
    <row r="30" spans="1:13" x14ac:dyDescent="0.45">
      <c r="B30" s="33" t="s">
        <v>58</v>
      </c>
      <c r="C30" s="56">
        <f t="shared" si="1"/>
        <v>192.04999999999995</v>
      </c>
      <c r="D30" s="32">
        <f>+C30+H30+I30+J30-K30-L30-M30</f>
        <v>1192.05</v>
      </c>
      <c r="E30" s="1">
        <v>44003</v>
      </c>
      <c r="F30" s="1" t="s">
        <v>11</v>
      </c>
      <c r="G30" t="s">
        <v>59</v>
      </c>
      <c r="I30" s="62">
        <v>1000</v>
      </c>
    </row>
    <row r="31" spans="1:13" x14ac:dyDescent="0.45">
      <c r="B31" s="33" t="s">
        <v>58</v>
      </c>
      <c r="C31" s="56">
        <f t="shared" si="1"/>
        <v>1192.05</v>
      </c>
      <c r="D31" s="32">
        <f>+C31+H31+I31+J31-K31-L31-M31</f>
        <v>1170.55</v>
      </c>
      <c r="E31" s="1">
        <v>44003</v>
      </c>
      <c r="G31" t="s">
        <v>57</v>
      </c>
      <c r="L31" s="62">
        <v>21.5</v>
      </c>
    </row>
    <row r="32" spans="1:13" x14ac:dyDescent="0.45">
      <c r="B32" s="33" t="s">
        <v>58</v>
      </c>
      <c r="C32" s="56">
        <f t="shared" si="1"/>
        <v>1170.55</v>
      </c>
      <c r="D32" s="32">
        <f>+C32+H32+I32+J32-K32-L32-M32</f>
        <v>170.54999999999995</v>
      </c>
      <c r="E32" s="1">
        <v>44003</v>
      </c>
      <c r="G32" t="s">
        <v>52</v>
      </c>
      <c r="K32" s="62">
        <v>1000</v>
      </c>
    </row>
    <row r="33" spans="2:13" x14ac:dyDescent="0.45">
      <c r="B33" s="33" t="s">
        <v>61</v>
      </c>
      <c r="C33" s="56">
        <f t="shared" si="1"/>
        <v>170.54999999999995</v>
      </c>
      <c r="D33" s="32">
        <f>+C33+H33+I33+J33-K33-L33-M33</f>
        <v>158.54999999999995</v>
      </c>
      <c r="E33" s="1">
        <v>43665</v>
      </c>
      <c r="G33" t="s">
        <v>43</v>
      </c>
      <c r="L33" s="62">
        <v>12</v>
      </c>
    </row>
    <row r="34" spans="2:13" x14ac:dyDescent="0.45">
      <c r="B34" s="33" t="s">
        <v>61</v>
      </c>
      <c r="C34" s="56">
        <f t="shared" si="1"/>
        <v>158.54999999999995</v>
      </c>
      <c r="D34" s="32">
        <f>+C34+H34+I34+J34-K34-L34-M34</f>
        <v>1158.55</v>
      </c>
      <c r="E34" s="1">
        <v>43667</v>
      </c>
      <c r="F34" s="1" t="s">
        <v>11</v>
      </c>
      <c r="G34" t="s">
        <v>59</v>
      </c>
      <c r="I34" s="62">
        <v>1000</v>
      </c>
    </row>
    <row r="35" spans="2:13" x14ac:dyDescent="0.45">
      <c r="B35" s="33" t="s">
        <v>61</v>
      </c>
      <c r="C35" s="56">
        <f t="shared" si="1"/>
        <v>1158.55</v>
      </c>
      <c r="D35" s="32">
        <f>+C35+H35+I35+J35-K35-L35-M35</f>
        <v>21.549999999999955</v>
      </c>
      <c r="E35" s="1">
        <v>43667</v>
      </c>
      <c r="F35" s="1" t="s">
        <v>11</v>
      </c>
      <c r="G35" t="s">
        <v>63</v>
      </c>
      <c r="M35" s="62">
        <v>1137</v>
      </c>
    </row>
    <row r="36" spans="2:13" x14ac:dyDescent="0.45">
      <c r="B36" s="33" t="s">
        <v>64</v>
      </c>
      <c r="C36" s="56">
        <f t="shared" si="1"/>
        <v>21.549999999999955</v>
      </c>
      <c r="D36" s="32">
        <f>+C36+H36+I36+J36-K36-L36-M36</f>
        <v>621.54999999999995</v>
      </c>
      <c r="E36" s="1">
        <v>43681</v>
      </c>
      <c r="F36" s="1" t="s">
        <v>11</v>
      </c>
      <c r="G36" s="57" t="s">
        <v>66</v>
      </c>
      <c r="I36" s="62">
        <v>600</v>
      </c>
    </row>
    <row r="37" spans="2:13" x14ac:dyDescent="0.45">
      <c r="B37" s="33" t="s">
        <v>64</v>
      </c>
      <c r="C37" s="56">
        <f t="shared" si="1"/>
        <v>621.54999999999995</v>
      </c>
      <c r="D37" s="32">
        <f>+C37+H37+I37+J37-K37-L37-M37</f>
        <v>121.54999999999995</v>
      </c>
      <c r="E37" s="1">
        <v>43681</v>
      </c>
      <c r="F37" s="1" t="s">
        <v>11</v>
      </c>
      <c r="G37" s="57" t="s">
        <v>68</v>
      </c>
      <c r="M37" s="62">
        <v>500</v>
      </c>
    </row>
    <row r="38" spans="2:13" x14ac:dyDescent="0.45">
      <c r="B38" s="33" t="s">
        <v>64</v>
      </c>
      <c r="C38" s="56">
        <f t="shared" si="1"/>
        <v>121.54999999999995</v>
      </c>
      <c r="D38" s="32">
        <f>+C38+H38+I38+J38-K38-L38-M38</f>
        <v>521.54999999999995</v>
      </c>
      <c r="E38" s="1">
        <v>43693</v>
      </c>
      <c r="F38" s="1" t="s">
        <v>11</v>
      </c>
      <c r="G38" s="57" t="s">
        <v>65</v>
      </c>
      <c r="I38" s="62">
        <v>400</v>
      </c>
    </row>
    <row r="39" spans="2:13" x14ac:dyDescent="0.45">
      <c r="B39" s="33" t="s">
        <v>64</v>
      </c>
      <c r="C39" s="56">
        <f t="shared" si="1"/>
        <v>521.54999999999995</v>
      </c>
      <c r="D39" s="32">
        <f>+C39+H39+I39+J39-K39-L39-M39</f>
        <v>921.55</v>
      </c>
      <c r="E39" s="1">
        <v>43693</v>
      </c>
      <c r="F39" s="1" t="s">
        <v>11</v>
      </c>
      <c r="G39" s="57" t="s">
        <v>67</v>
      </c>
      <c r="I39" s="62">
        <v>400</v>
      </c>
    </row>
    <row r="40" spans="2:13" x14ac:dyDescent="0.45">
      <c r="B40" s="33" t="s">
        <v>64</v>
      </c>
      <c r="C40" s="56">
        <f t="shared" si="1"/>
        <v>921.55</v>
      </c>
      <c r="D40" s="32">
        <f>+C40+H40+I40+J40-K40-L40-M40</f>
        <v>909.55</v>
      </c>
      <c r="E40" s="1">
        <v>43693</v>
      </c>
      <c r="G40" t="s">
        <v>43</v>
      </c>
      <c r="L40" s="62">
        <v>12</v>
      </c>
    </row>
    <row r="41" spans="2:13" x14ac:dyDescent="0.45">
      <c r="B41" s="33" t="s">
        <v>64</v>
      </c>
      <c r="C41" s="56">
        <f t="shared" si="1"/>
        <v>909.55</v>
      </c>
      <c r="D41" s="32">
        <f>+C41+H41+I41+J41-K41-L41-M41</f>
        <v>409.54999999999995</v>
      </c>
      <c r="E41" s="1">
        <v>43696</v>
      </c>
      <c r="F41" s="1" t="s">
        <v>11</v>
      </c>
      <c r="G41" s="57" t="s">
        <v>69</v>
      </c>
      <c r="M41" s="62">
        <v>500</v>
      </c>
    </row>
    <row r="42" spans="2:13" x14ac:dyDescent="0.45">
      <c r="B42" s="33" t="s">
        <v>64</v>
      </c>
      <c r="C42" s="56">
        <f t="shared" si="1"/>
        <v>409.54999999999995</v>
      </c>
      <c r="D42" s="32">
        <f>+C42+H42+I42+J42-K42-L42-M42</f>
        <v>1009.55</v>
      </c>
      <c r="E42" s="1">
        <v>43700</v>
      </c>
      <c r="F42" s="1" t="s">
        <v>11</v>
      </c>
      <c r="G42" s="57" t="s">
        <v>70</v>
      </c>
      <c r="I42" s="62">
        <v>600</v>
      </c>
    </row>
    <row r="43" spans="2:13" x14ac:dyDescent="0.45">
      <c r="B43" s="33" t="s">
        <v>64</v>
      </c>
      <c r="C43" s="56">
        <f t="shared" si="1"/>
        <v>1009.55</v>
      </c>
      <c r="D43" s="32">
        <f>+C43+H43+I43+J43-K43-L43-M43</f>
        <v>9.5499999999999545</v>
      </c>
      <c r="E43" s="1">
        <v>43700</v>
      </c>
      <c r="G43" s="57" t="s">
        <v>71</v>
      </c>
      <c r="K43" s="62">
        <v>1000</v>
      </c>
    </row>
    <row r="44" spans="2:13" x14ac:dyDescent="0.45">
      <c r="B44" s="33" t="s">
        <v>73</v>
      </c>
      <c r="C44" s="56">
        <f t="shared" si="1"/>
        <v>9.5499999999999545</v>
      </c>
      <c r="D44" s="32">
        <f>+C44+H44+I44+J44-K44-L44-M44</f>
        <v>1009.55</v>
      </c>
      <c r="E44" s="1">
        <v>43724</v>
      </c>
      <c r="F44" s="1" t="s">
        <v>11</v>
      </c>
      <c r="G44" t="s">
        <v>72</v>
      </c>
      <c r="I44" s="62">
        <v>1000</v>
      </c>
    </row>
    <row r="45" spans="2:13" x14ac:dyDescent="0.45">
      <c r="B45" s="33" t="s">
        <v>73</v>
      </c>
      <c r="C45" s="56">
        <f t="shared" si="1"/>
        <v>1009.55</v>
      </c>
      <c r="D45" s="32">
        <f>+C45+H45+I45+J45-K45-L45-M45</f>
        <v>997.55</v>
      </c>
      <c r="E45" s="1">
        <v>43725</v>
      </c>
      <c r="G45" t="s">
        <v>43</v>
      </c>
      <c r="L45" s="62">
        <v>12</v>
      </c>
    </row>
    <row r="46" spans="2:13" x14ac:dyDescent="0.45">
      <c r="B46" s="33" t="s">
        <v>73</v>
      </c>
      <c r="C46" s="56">
        <f t="shared" si="1"/>
        <v>997.55</v>
      </c>
      <c r="D46" s="32">
        <f>+C46+H46+I46+J46-K46-L46-M46</f>
        <v>976.05</v>
      </c>
      <c r="E46" s="1">
        <v>43725</v>
      </c>
      <c r="G46" t="s">
        <v>57</v>
      </c>
      <c r="L46" s="62">
        <v>21.5</v>
      </c>
    </row>
    <row r="47" spans="2:13" x14ac:dyDescent="0.45">
      <c r="B47" s="33" t="s">
        <v>73</v>
      </c>
      <c r="C47" s="56">
        <f t="shared" si="1"/>
        <v>976.05</v>
      </c>
      <c r="D47" s="32">
        <f>+C47+H47+I47+J47-K47-L47-M47</f>
        <v>26.049999999999955</v>
      </c>
      <c r="E47" s="1">
        <v>43725</v>
      </c>
      <c r="F47" t="s">
        <v>83</v>
      </c>
      <c r="K47" s="62">
        <v>950</v>
      </c>
    </row>
    <row r="48" spans="2:13" x14ac:dyDescent="0.45">
      <c r="B48" s="33" t="s">
        <v>74</v>
      </c>
      <c r="C48" s="56">
        <f t="shared" si="1"/>
        <v>26.049999999999955</v>
      </c>
      <c r="D48" s="32">
        <f>+C48+H48+I48+J48-K48-L48-M48</f>
        <v>14.049999999999955</v>
      </c>
      <c r="E48" s="1">
        <v>43756</v>
      </c>
      <c r="G48" t="s">
        <v>43</v>
      </c>
      <c r="L48" s="62">
        <v>12</v>
      </c>
    </row>
    <row r="49" spans="2:12" x14ac:dyDescent="0.45">
      <c r="B49" s="33" t="s">
        <v>74</v>
      </c>
      <c r="C49" s="56">
        <f t="shared" si="1"/>
        <v>14.049999999999955</v>
      </c>
      <c r="D49" s="32">
        <f>+C49+H49+I49+J49-K49-L49-M49</f>
        <v>1014.05</v>
      </c>
      <c r="E49" s="1">
        <v>43766</v>
      </c>
      <c r="F49" s="1" t="s">
        <v>11</v>
      </c>
      <c r="G49" t="s">
        <v>75</v>
      </c>
      <c r="I49" s="62">
        <v>1000</v>
      </c>
    </row>
    <row r="50" spans="2:12" x14ac:dyDescent="0.45">
      <c r="B50" s="33" t="s">
        <v>74</v>
      </c>
      <c r="C50" s="56">
        <f t="shared" si="1"/>
        <v>1014.05</v>
      </c>
      <c r="D50" s="32">
        <f>+C50+H50+I50+J50-K50-L50-M50</f>
        <v>992.55</v>
      </c>
      <c r="E50" s="1">
        <v>43766</v>
      </c>
      <c r="G50" t="s">
        <v>57</v>
      </c>
      <c r="L50" s="62">
        <v>21.5</v>
      </c>
    </row>
    <row r="51" spans="2:12" x14ac:dyDescent="0.45">
      <c r="B51" s="33" t="s">
        <v>74</v>
      </c>
      <c r="C51" s="56">
        <f t="shared" si="1"/>
        <v>992.55</v>
      </c>
      <c r="D51" s="32">
        <f>+C51+H51+I51+J51-K51-L51-M51</f>
        <v>42.549999999999955</v>
      </c>
      <c r="E51" s="1">
        <v>43766</v>
      </c>
      <c r="F51" t="s">
        <v>76</v>
      </c>
      <c r="G51" t="s">
        <v>77</v>
      </c>
      <c r="K51" s="62">
        <v>950</v>
      </c>
    </row>
    <row r="52" spans="2:12" x14ac:dyDescent="0.45">
      <c r="B52" s="33" t="s">
        <v>78</v>
      </c>
      <c r="C52" s="56">
        <f t="shared" si="1"/>
        <v>42.549999999999955</v>
      </c>
      <c r="D52" s="32">
        <f>+C52+H52+I52+J52-K52-L52-M52</f>
        <v>30.549999999999955</v>
      </c>
      <c r="E52" s="1">
        <v>43787</v>
      </c>
      <c r="G52" t="s">
        <v>43</v>
      </c>
      <c r="L52" s="62">
        <v>12</v>
      </c>
    </row>
    <row r="53" spans="2:12" x14ac:dyDescent="0.45">
      <c r="B53" s="33" t="s">
        <v>80</v>
      </c>
      <c r="C53" s="56">
        <f t="shared" si="1"/>
        <v>30.549999999999955</v>
      </c>
      <c r="D53" s="32">
        <f>+C53+H53+I53+J53-K53-L53-M53</f>
        <v>1030.55</v>
      </c>
      <c r="E53" s="1">
        <v>43800</v>
      </c>
      <c r="F53" s="1" t="s">
        <v>11</v>
      </c>
      <c r="G53" t="s">
        <v>79</v>
      </c>
      <c r="I53" s="62">
        <v>1000</v>
      </c>
    </row>
    <row r="54" spans="2:12" x14ac:dyDescent="0.45">
      <c r="B54" s="33" t="s">
        <v>80</v>
      </c>
      <c r="C54" s="56">
        <f t="shared" si="1"/>
        <v>1030.55</v>
      </c>
      <c r="D54" s="32">
        <f>+C54+H54+I54+J54-K54-L54-M54</f>
        <v>1009.05</v>
      </c>
      <c r="E54" s="1">
        <v>43801</v>
      </c>
      <c r="G54" t="s">
        <v>57</v>
      </c>
      <c r="L54" s="62">
        <v>21.5</v>
      </c>
    </row>
    <row r="55" spans="2:12" x14ac:dyDescent="0.45">
      <c r="B55" s="33" t="s">
        <v>80</v>
      </c>
      <c r="C55" s="56">
        <f t="shared" si="1"/>
        <v>1009.05</v>
      </c>
      <c r="D55" s="32">
        <f>+C55+H55+I55+J55-K55-L55-M55</f>
        <v>59.049999999999955</v>
      </c>
      <c r="E55" s="1">
        <v>43801</v>
      </c>
      <c r="F55" t="s">
        <v>81</v>
      </c>
      <c r="G55" t="s">
        <v>77</v>
      </c>
      <c r="K55" s="62">
        <v>950</v>
      </c>
    </row>
    <row r="56" spans="2:12" x14ac:dyDescent="0.45">
      <c r="B56" s="33" t="s">
        <v>80</v>
      </c>
      <c r="C56" s="56">
        <f t="shared" si="1"/>
        <v>59.049999999999955</v>
      </c>
      <c r="D56" s="32">
        <f>+C56+H56+I56+J56-K56-L56-M56</f>
        <v>1059.05</v>
      </c>
      <c r="E56" s="1">
        <v>43809</v>
      </c>
      <c r="F56" s="1" t="s">
        <v>11</v>
      </c>
      <c r="G56" t="s">
        <v>82</v>
      </c>
      <c r="I56" s="62">
        <v>1000</v>
      </c>
    </row>
    <row r="57" spans="2:12" x14ac:dyDescent="0.45">
      <c r="B57" s="33" t="s">
        <v>80</v>
      </c>
      <c r="C57" s="56">
        <f t="shared" si="1"/>
        <v>1059.05</v>
      </c>
      <c r="D57" s="32">
        <f>+C57+H57+I57+J57-K57-L57-M57</f>
        <v>59.049999999999955</v>
      </c>
      <c r="E57" s="1">
        <v>43809</v>
      </c>
      <c r="F57" t="s">
        <v>83</v>
      </c>
      <c r="K57" s="62">
        <v>1000</v>
      </c>
    </row>
    <row r="58" spans="2:12" x14ac:dyDescent="0.45">
      <c r="B58" s="33" t="s">
        <v>80</v>
      </c>
      <c r="C58" s="56">
        <f t="shared" si="1"/>
        <v>59.049999999999955</v>
      </c>
      <c r="D58" s="32">
        <f>+C58+H58+I58+J58-K58-L58-M58</f>
        <v>37.549999999999955</v>
      </c>
      <c r="E58" s="1">
        <v>43809</v>
      </c>
      <c r="G58" t="s">
        <v>57</v>
      </c>
      <c r="L58" s="62">
        <v>21.5</v>
      </c>
    </row>
    <row r="59" spans="2:12" x14ac:dyDescent="0.45">
      <c r="B59" s="33" t="s">
        <v>80</v>
      </c>
      <c r="C59" s="56">
        <f t="shared" si="1"/>
        <v>37.549999999999955</v>
      </c>
      <c r="D59" s="32">
        <f>+C59+H59+I59+J59-K59-L59-M59</f>
        <v>25.549999999999955</v>
      </c>
      <c r="E59" s="1">
        <v>43816</v>
      </c>
      <c r="G59" t="s">
        <v>43</v>
      </c>
      <c r="L59" s="62">
        <v>12</v>
      </c>
    </row>
    <row r="60" spans="2:12" x14ac:dyDescent="0.45">
      <c r="B60" s="33" t="s">
        <v>80</v>
      </c>
      <c r="C60" s="56">
        <f t="shared" si="1"/>
        <v>25.549999999999955</v>
      </c>
      <c r="D60" s="32">
        <f>+C60+H60+I60+J60-K60-L60-M60</f>
        <v>755.55</v>
      </c>
      <c r="E60" s="1">
        <v>43830</v>
      </c>
      <c r="G60" t="s">
        <v>84</v>
      </c>
      <c r="I60" s="62">
        <f>100+5+5+10+10+10+10+15+20+20+20+50+10+10+15+25+25+20+30+20+50+5+7.5+10+12.5+25+30+15+20+50+10+20+20+25</f>
        <v>730</v>
      </c>
    </row>
    <row r="61" spans="2:12" x14ac:dyDescent="0.45">
      <c r="B61" s="33"/>
      <c r="C61" s="56"/>
      <c r="D61" s="32"/>
      <c r="E61" s="1"/>
    </row>
    <row r="62" spans="2:12" x14ac:dyDescent="0.45">
      <c r="B62" s="33"/>
      <c r="C62" s="56"/>
      <c r="D62" s="32"/>
      <c r="E62" s="1"/>
    </row>
    <row r="63" spans="2:12" x14ac:dyDescent="0.45">
      <c r="B63" s="33"/>
      <c r="C63" s="56"/>
      <c r="D63" s="32"/>
      <c r="E63" s="1"/>
    </row>
    <row r="64" spans="2:12" x14ac:dyDescent="0.45">
      <c r="B64" s="33"/>
      <c r="C64" s="56"/>
      <c r="D64" s="32"/>
      <c r="E64" s="1"/>
    </row>
    <row r="65" spans="3:5" x14ac:dyDescent="0.45">
      <c r="C65" s="56"/>
      <c r="D65" s="32"/>
      <c r="E65" s="1"/>
    </row>
    <row r="66" spans="3:5" x14ac:dyDescent="0.45">
      <c r="C66" s="56"/>
      <c r="D66" s="32"/>
      <c r="E66" s="1"/>
    </row>
    <row r="67" spans="3:5" x14ac:dyDescent="0.45">
      <c r="C67" s="56"/>
      <c r="D67" s="32"/>
    </row>
    <row r="68" spans="3:5" x14ac:dyDescent="0.45">
      <c r="C68" s="56"/>
      <c r="D68" s="32"/>
    </row>
    <row r="69" spans="3:5" x14ac:dyDescent="0.45">
      <c r="C69" s="56"/>
      <c r="D69" s="32"/>
    </row>
    <row r="70" spans="3:5" x14ac:dyDescent="0.45">
      <c r="C70" s="56"/>
      <c r="D70" s="32"/>
    </row>
    <row r="71" spans="3:5" x14ac:dyDescent="0.45">
      <c r="C71" s="56"/>
      <c r="D71" s="32"/>
    </row>
    <row r="72" spans="3:5" x14ac:dyDescent="0.45">
      <c r="C72" s="56"/>
      <c r="D72" s="32"/>
    </row>
    <row r="73" spans="3:5" x14ac:dyDescent="0.45">
      <c r="C73" s="56"/>
      <c r="D73" s="32"/>
    </row>
    <row r="74" spans="3:5" x14ac:dyDescent="0.45">
      <c r="C74" s="56"/>
      <c r="D74" s="32"/>
    </row>
    <row r="75" spans="3:5" x14ac:dyDescent="0.45">
      <c r="C75" s="56"/>
      <c r="D75" s="32"/>
    </row>
    <row r="76" spans="3:5" x14ac:dyDescent="0.45">
      <c r="C76" s="56"/>
      <c r="D76" s="32"/>
    </row>
    <row r="77" spans="3:5" x14ac:dyDescent="0.45">
      <c r="C77" s="56"/>
      <c r="D77" s="32"/>
    </row>
    <row r="78" spans="3:5" x14ac:dyDescent="0.45">
      <c r="C78" s="56"/>
      <c r="D78" s="32"/>
    </row>
    <row r="79" spans="3:5" x14ac:dyDescent="0.45">
      <c r="C79" s="56"/>
      <c r="D79" s="32"/>
    </row>
    <row r="80" spans="3:5" x14ac:dyDescent="0.45">
      <c r="C80" s="56"/>
      <c r="D80" s="32"/>
    </row>
    <row r="81" spans="3:4" x14ac:dyDescent="0.45">
      <c r="C81" s="56"/>
      <c r="D81" s="32"/>
    </row>
    <row r="82" spans="3:4" x14ac:dyDescent="0.45">
      <c r="C82" s="56"/>
      <c r="D82" s="32"/>
    </row>
    <row r="83" spans="3:4" x14ac:dyDescent="0.45">
      <c r="C83" s="56"/>
      <c r="D83" s="32"/>
    </row>
    <row r="84" spans="3:4" x14ac:dyDescent="0.45">
      <c r="C84" s="56"/>
      <c r="D84" s="32"/>
    </row>
    <row r="85" spans="3:4" x14ac:dyDescent="0.45">
      <c r="C85" s="56"/>
      <c r="D85" s="32"/>
    </row>
    <row r="86" spans="3:4" x14ac:dyDescent="0.45">
      <c r="C86" s="56"/>
      <c r="D86" s="32"/>
    </row>
    <row r="87" spans="3:4" x14ac:dyDescent="0.45">
      <c r="C87" s="56"/>
      <c r="D87" s="32"/>
    </row>
    <row r="88" spans="3:4" x14ac:dyDescent="0.45">
      <c r="C88" s="56"/>
      <c r="D88" s="32"/>
    </row>
    <row r="89" spans="3:4" x14ac:dyDescent="0.45">
      <c r="C89" s="56"/>
      <c r="D89" s="32"/>
    </row>
    <row r="90" spans="3:4" x14ac:dyDescent="0.45">
      <c r="C90" s="56"/>
      <c r="D90" s="32"/>
    </row>
    <row r="91" spans="3:4" x14ac:dyDescent="0.45">
      <c r="C91" s="56"/>
      <c r="D91" s="32"/>
    </row>
    <row r="92" spans="3:4" x14ac:dyDescent="0.45">
      <c r="C92" s="56"/>
      <c r="D92" s="32"/>
    </row>
    <row r="93" spans="3:4" x14ac:dyDescent="0.45">
      <c r="C93" s="56"/>
      <c r="D93" s="32"/>
    </row>
    <row r="94" spans="3:4" x14ac:dyDescent="0.45">
      <c r="C94" s="56"/>
      <c r="D94" s="32"/>
    </row>
    <row r="95" spans="3:4" x14ac:dyDescent="0.45">
      <c r="C95" s="56"/>
      <c r="D95" s="32"/>
    </row>
    <row r="96" spans="3:4" x14ac:dyDescent="0.45">
      <c r="C96" s="56"/>
      <c r="D96" s="32"/>
    </row>
    <row r="97" spans="3:4" x14ac:dyDescent="0.45">
      <c r="C97" s="56"/>
      <c r="D97" s="32"/>
    </row>
    <row r="98" spans="3:4" x14ac:dyDescent="0.45">
      <c r="C98" s="56"/>
      <c r="D98" s="32"/>
    </row>
    <row r="99" spans="3:4" x14ac:dyDescent="0.45">
      <c r="C99" s="56"/>
      <c r="D99" s="32"/>
    </row>
    <row r="100" spans="3:4" x14ac:dyDescent="0.45">
      <c r="C100" s="56"/>
      <c r="D100" s="32"/>
    </row>
    <row r="101" spans="3:4" x14ac:dyDescent="0.45">
      <c r="C101" s="56"/>
      <c r="D101" s="32"/>
    </row>
    <row r="102" spans="3:4" x14ac:dyDescent="0.45">
      <c r="C102" s="56"/>
      <c r="D102" s="32"/>
    </row>
    <row r="103" spans="3:4" x14ac:dyDescent="0.45">
      <c r="C103" s="56"/>
      <c r="D103" s="32"/>
    </row>
    <row r="104" spans="3:4" x14ac:dyDescent="0.45">
      <c r="C104" s="56"/>
      <c r="D104" s="32"/>
    </row>
    <row r="105" spans="3:4" x14ac:dyDescent="0.45">
      <c r="C105" s="56"/>
      <c r="D105" s="32"/>
    </row>
    <row r="106" spans="3:4" x14ac:dyDescent="0.45">
      <c r="C106" s="56"/>
      <c r="D106" s="32"/>
    </row>
    <row r="107" spans="3:4" x14ac:dyDescent="0.45">
      <c r="C107" s="56"/>
      <c r="D107" s="32"/>
    </row>
    <row r="108" spans="3:4" x14ac:dyDescent="0.45">
      <c r="C108" s="56"/>
      <c r="D108" s="32"/>
    </row>
    <row r="109" spans="3:4" x14ac:dyDescent="0.45">
      <c r="C109" s="56"/>
      <c r="D109" s="32"/>
    </row>
    <row r="110" spans="3:4" x14ac:dyDescent="0.45">
      <c r="C110" s="56"/>
      <c r="D110" s="32"/>
    </row>
    <row r="111" spans="3:4" x14ac:dyDescent="0.45">
      <c r="C111" s="56"/>
      <c r="D111" s="32"/>
    </row>
    <row r="112" spans="3:4" x14ac:dyDescent="0.45">
      <c r="C112" s="56"/>
      <c r="D112" s="32"/>
    </row>
    <row r="113" spans="3:4" x14ac:dyDescent="0.45">
      <c r="C113" s="56"/>
      <c r="D113" s="32"/>
    </row>
    <row r="114" spans="3:4" x14ac:dyDescent="0.45">
      <c r="C114" s="56"/>
      <c r="D114" s="32"/>
    </row>
    <row r="115" spans="3:4" x14ac:dyDescent="0.45">
      <c r="C115" s="56"/>
      <c r="D115" s="32"/>
    </row>
    <row r="116" spans="3:4" x14ac:dyDescent="0.45">
      <c r="C116" s="56"/>
      <c r="D116" s="32"/>
    </row>
    <row r="117" spans="3:4" x14ac:dyDescent="0.45">
      <c r="C117" s="56"/>
      <c r="D117" s="32"/>
    </row>
    <row r="118" spans="3:4" x14ac:dyDescent="0.45">
      <c r="C118" s="56"/>
      <c r="D118" s="32"/>
    </row>
    <row r="119" spans="3:4" x14ac:dyDescent="0.45">
      <c r="C119" s="56"/>
      <c r="D119" s="32"/>
    </row>
    <row r="120" spans="3:4" x14ac:dyDescent="0.45">
      <c r="C120" s="56"/>
      <c r="D120" s="32"/>
    </row>
    <row r="121" spans="3:4" x14ac:dyDescent="0.45">
      <c r="C121" s="56"/>
      <c r="D121" s="32"/>
    </row>
    <row r="122" spans="3:4" x14ac:dyDescent="0.45">
      <c r="C122" s="56"/>
      <c r="D122" s="32"/>
    </row>
    <row r="123" spans="3:4" x14ac:dyDescent="0.45">
      <c r="C123" s="56"/>
      <c r="D123" s="32"/>
    </row>
    <row r="124" spans="3:4" x14ac:dyDescent="0.45">
      <c r="C124" s="56"/>
      <c r="D124" s="32"/>
    </row>
    <row r="125" spans="3:4" x14ac:dyDescent="0.45">
      <c r="C125" s="56"/>
      <c r="D125" s="32"/>
    </row>
    <row r="126" spans="3:4" x14ac:dyDescent="0.45">
      <c r="C126" s="56"/>
      <c r="D126" s="32"/>
    </row>
    <row r="127" spans="3:4" x14ac:dyDescent="0.45">
      <c r="C127" s="56"/>
      <c r="D127" s="32"/>
    </row>
    <row r="128" spans="3:4" x14ac:dyDescent="0.45">
      <c r="C128" s="56"/>
      <c r="D128" s="32"/>
    </row>
    <row r="129" spans="3:4" x14ac:dyDescent="0.45">
      <c r="C129" s="56"/>
      <c r="D129" s="32"/>
    </row>
    <row r="130" spans="3:4" x14ac:dyDescent="0.45">
      <c r="C130" s="56"/>
      <c r="D130" s="32"/>
    </row>
    <row r="131" spans="3:4" x14ac:dyDescent="0.45">
      <c r="C131" s="56"/>
      <c r="D131" s="32"/>
    </row>
    <row r="132" spans="3:4" x14ac:dyDescent="0.45">
      <c r="C132" s="56"/>
      <c r="D132" s="32"/>
    </row>
    <row r="133" spans="3:4" x14ac:dyDescent="0.45">
      <c r="C133" s="56"/>
      <c r="D133" s="32"/>
    </row>
    <row r="134" spans="3:4" x14ac:dyDescent="0.45">
      <c r="C134" s="56"/>
      <c r="D134" s="32"/>
    </row>
    <row r="135" spans="3:4" x14ac:dyDescent="0.45">
      <c r="C135" s="56"/>
      <c r="D135" s="32"/>
    </row>
    <row r="136" spans="3:4" x14ac:dyDescent="0.45">
      <c r="C136" s="56"/>
      <c r="D136" s="32"/>
    </row>
    <row r="137" spans="3:4" x14ac:dyDescent="0.45">
      <c r="C137" s="56"/>
      <c r="D137" s="32"/>
    </row>
    <row r="138" spans="3:4" x14ac:dyDescent="0.45">
      <c r="C138" s="56"/>
      <c r="D138" s="32"/>
    </row>
    <row r="139" spans="3:4" x14ac:dyDescent="0.45">
      <c r="C139" s="56"/>
      <c r="D139" s="32"/>
    </row>
    <row r="140" spans="3:4" x14ac:dyDescent="0.45">
      <c r="C140" s="56"/>
      <c r="D140" s="32"/>
    </row>
    <row r="141" spans="3:4" x14ac:dyDescent="0.45">
      <c r="C141" s="56"/>
      <c r="D141" s="32"/>
    </row>
    <row r="142" spans="3:4" x14ac:dyDescent="0.45">
      <c r="C142" s="56"/>
      <c r="D142" s="32"/>
    </row>
    <row r="143" spans="3:4" x14ac:dyDescent="0.45">
      <c r="C143" s="56"/>
      <c r="D143" s="32"/>
    </row>
    <row r="144" spans="3:4" x14ac:dyDescent="0.45">
      <c r="C144" s="56"/>
      <c r="D144" s="32"/>
    </row>
    <row r="145" spans="3:4" x14ac:dyDescent="0.45">
      <c r="C145" s="56"/>
      <c r="D145" s="32"/>
    </row>
    <row r="146" spans="3:4" x14ac:dyDescent="0.45">
      <c r="C146" s="56"/>
      <c r="D146" s="32"/>
    </row>
    <row r="147" spans="3:4" x14ac:dyDescent="0.45">
      <c r="C147" s="56"/>
      <c r="D147" s="32"/>
    </row>
    <row r="148" spans="3:4" x14ac:dyDescent="0.45">
      <c r="C148" s="56"/>
      <c r="D148" s="32"/>
    </row>
    <row r="149" spans="3:4" x14ac:dyDescent="0.45">
      <c r="C149" s="56"/>
      <c r="D149" s="32"/>
    </row>
    <row r="150" spans="3:4" x14ac:dyDescent="0.45">
      <c r="C150" s="56"/>
      <c r="D150" s="32"/>
    </row>
    <row r="151" spans="3:4" x14ac:dyDescent="0.45">
      <c r="C151" s="56"/>
      <c r="D151" s="32"/>
    </row>
    <row r="152" spans="3:4" x14ac:dyDescent="0.45">
      <c r="C152" s="56"/>
      <c r="D152" s="32"/>
    </row>
    <row r="153" spans="3:4" x14ac:dyDescent="0.45">
      <c r="C153" s="56"/>
      <c r="D153" s="32"/>
    </row>
    <row r="154" spans="3:4" x14ac:dyDescent="0.45">
      <c r="C154" s="56"/>
      <c r="D154" s="32"/>
    </row>
    <row r="155" spans="3:4" x14ac:dyDescent="0.45">
      <c r="C155" s="56"/>
      <c r="D155" s="32"/>
    </row>
    <row r="156" spans="3:4" x14ac:dyDescent="0.45">
      <c r="C156" s="56"/>
      <c r="D156" s="32"/>
    </row>
    <row r="157" spans="3:4" x14ac:dyDescent="0.45">
      <c r="C157" s="56"/>
      <c r="D157" s="32"/>
    </row>
    <row r="158" spans="3:4" x14ac:dyDescent="0.45">
      <c r="C158" s="56"/>
      <c r="D158" s="32"/>
    </row>
    <row r="159" spans="3:4" x14ac:dyDescent="0.45">
      <c r="C159" s="56"/>
      <c r="D159" s="32"/>
    </row>
    <row r="160" spans="3:4" x14ac:dyDescent="0.45">
      <c r="C160" s="56"/>
      <c r="D160" s="32"/>
    </row>
    <row r="161" spans="3:4" x14ac:dyDescent="0.45">
      <c r="C161" s="56"/>
      <c r="D161" s="32"/>
    </row>
    <row r="162" spans="3:4" x14ac:dyDescent="0.45">
      <c r="C162" s="56"/>
      <c r="D162" s="32"/>
    </row>
    <row r="163" spans="3:4" x14ac:dyDescent="0.45">
      <c r="C163" s="56"/>
      <c r="D163" s="32"/>
    </row>
    <row r="164" spans="3:4" x14ac:dyDescent="0.45">
      <c r="C164" s="56"/>
      <c r="D164" s="32"/>
    </row>
    <row r="165" spans="3:4" x14ac:dyDescent="0.45">
      <c r="C165" s="56"/>
      <c r="D165" s="32"/>
    </row>
    <row r="166" spans="3:4" x14ac:dyDescent="0.45">
      <c r="C166" s="56"/>
      <c r="D166" s="32"/>
    </row>
    <row r="167" spans="3:4" x14ac:dyDescent="0.45">
      <c r="C167" s="56"/>
      <c r="D167" s="32"/>
    </row>
    <row r="168" spans="3:4" x14ac:dyDescent="0.45">
      <c r="C168" s="56"/>
      <c r="D168" s="32"/>
    </row>
    <row r="169" spans="3:4" x14ac:dyDescent="0.45">
      <c r="C169" s="56"/>
      <c r="D169" s="32"/>
    </row>
    <row r="170" spans="3:4" x14ac:dyDescent="0.45">
      <c r="C170" s="56"/>
      <c r="D170" s="32"/>
    </row>
    <row r="171" spans="3:4" x14ac:dyDescent="0.45">
      <c r="C171" s="56"/>
      <c r="D171" s="32"/>
    </row>
    <row r="172" spans="3:4" x14ac:dyDescent="0.45">
      <c r="C172" s="56"/>
      <c r="D172" s="32"/>
    </row>
    <row r="173" spans="3:4" x14ac:dyDescent="0.45">
      <c r="C173" s="56"/>
      <c r="D173" s="32"/>
    </row>
    <row r="174" spans="3:4" x14ac:dyDescent="0.45">
      <c r="C174" s="56"/>
      <c r="D174" s="32"/>
    </row>
    <row r="175" spans="3:4" x14ac:dyDescent="0.45">
      <c r="C175" s="56"/>
      <c r="D175" s="32"/>
    </row>
    <row r="176" spans="3:4" x14ac:dyDescent="0.45">
      <c r="C176" s="56"/>
      <c r="D176" s="32"/>
    </row>
    <row r="177" spans="3:4" x14ac:dyDescent="0.45">
      <c r="C177" s="56"/>
      <c r="D177" s="32"/>
    </row>
    <row r="178" spans="3:4" x14ac:dyDescent="0.45">
      <c r="C178" s="56"/>
      <c r="D178" s="32"/>
    </row>
    <row r="179" spans="3:4" x14ac:dyDescent="0.45">
      <c r="C179" s="56"/>
      <c r="D179" s="32"/>
    </row>
    <row r="180" spans="3:4" x14ac:dyDescent="0.45">
      <c r="C180" s="56"/>
      <c r="D180" s="32"/>
    </row>
    <row r="181" spans="3:4" x14ac:dyDescent="0.45">
      <c r="C181" s="56"/>
      <c r="D181" s="32"/>
    </row>
    <row r="182" spans="3:4" x14ac:dyDescent="0.45">
      <c r="C182" s="56"/>
      <c r="D182" s="32"/>
    </row>
    <row r="183" spans="3:4" x14ac:dyDescent="0.45">
      <c r="C183" s="56"/>
      <c r="D183" s="32"/>
    </row>
    <row r="184" spans="3:4" x14ac:dyDescent="0.45">
      <c r="C184" s="56"/>
      <c r="D184" s="32"/>
    </row>
    <row r="185" spans="3:4" x14ac:dyDescent="0.45">
      <c r="C185" s="56"/>
      <c r="D185" s="32"/>
    </row>
    <row r="186" spans="3:4" x14ac:dyDescent="0.45">
      <c r="C186" s="56"/>
      <c r="D186" s="32"/>
    </row>
    <row r="187" spans="3:4" x14ac:dyDescent="0.45">
      <c r="C187" s="56"/>
      <c r="D187" s="32"/>
    </row>
    <row r="188" spans="3:4" x14ac:dyDescent="0.45">
      <c r="C188" s="56"/>
      <c r="D188" s="32"/>
    </row>
    <row r="189" spans="3:4" x14ac:dyDescent="0.45">
      <c r="C189" s="56"/>
      <c r="D189" s="32"/>
    </row>
    <row r="190" spans="3:4" x14ac:dyDescent="0.45">
      <c r="C190" s="56"/>
      <c r="D190" s="32"/>
    </row>
    <row r="191" spans="3:4" x14ac:dyDescent="0.45">
      <c r="C191" s="56"/>
      <c r="D191" s="32"/>
    </row>
    <row r="192" spans="3:4" x14ac:dyDescent="0.45">
      <c r="C192" s="56"/>
      <c r="D192" s="32"/>
    </row>
    <row r="193" spans="3:4" x14ac:dyDescent="0.45">
      <c r="C193" s="56"/>
      <c r="D193" s="32"/>
    </row>
    <row r="194" spans="3:4" x14ac:dyDescent="0.45">
      <c r="C194" s="56"/>
      <c r="D194" s="32"/>
    </row>
    <row r="195" spans="3:4" x14ac:dyDescent="0.45">
      <c r="C195" s="56"/>
      <c r="D195" s="32"/>
    </row>
    <row r="196" spans="3:4" x14ac:dyDescent="0.45">
      <c r="C196" s="56"/>
      <c r="D196" s="32"/>
    </row>
    <row r="197" spans="3:4" x14ac:dyDescent="0.45">
      <c r="C197" s="56"/>
      <c r="D197" s="32"/>
    </row>
    <row r="198" spans="3:4" x14ac:dyDescent="0.45">
      <c r="C198" s="56"/>
      <c r="D198" s="32"/>
    </row>
    <row r="199" spans="3:4" x14ac:dyDescent="0.45">
      <c r="C199" s="56"/>
      <c r="D199" s="32"/>
    </row>
    <row r="200" spans="3:4" x14ac:dyDescent="0.45">
      <c r="C200" s="56"/>
      <c r="D200" s="32"/>
    </row>
    <row r="201" spans="3:4" x14ac:dyDescent="0.45">
      <c r="C201" s="56"/>
      <c r="D201" s="32"/>
    </row>
    <row r="202" spans="3:4" x14ac:dyDescent="0.45">
      <c r="C202" s="56"/>
      <c r="D202" s="32"/>
    </row>
    <row r="203" spans="3:4" x14ac:dyDescent="0.45">
      <c r="C203" s="56"/>
      <c r="D203" s="32"/>
    </row>
    <row r="204" spans="3:4" x14ac:dyDescent="0.45">
      <c r="C204" s="56"/>
      <c r="D204" s="32"/>
    </row>
    <row r="205" spans="3:4" x14ac:dyDescent="0.45">
      <c r="C205" s="56"/>
      <c r="D205" s="32"/>
    </row>
    <row r="206" spans="3:4" x14ac:dyDescent="0.45">
      <c r="C206" s="56"/>
      <c r="D206" s="32"/>
    </row>
    <row r="207" spans="3:4" x14ac:dyDescent="0.45">
      <c r="C207" s="56"/>
      <c r="D207" s="32"/>
    </row>
    <row r="208" spans="3:4" x14ac:dyDescent="0.45">
      <c r="C208" s="56"/>
      <c r="D208" s="32"/>
    </row>
    <row r="209" spans="3:4" x14ac:dyDescent="0.45">
      <c r="C209" s="56"/>
      <c r="D209" s="32"/>
    </row>
    <row r="210" spans="3:4" x14ac:dyDescent="0.45">
      <c r="C210" s="56"/>
      <c r="D210" s="32"/>
    </row>
    <row r="211" spans="3:4" x14ac:dyDescent="0.45">
      <c r="C211" s="56"/>
      <c r="D211" s="32"/>
    </row>
    <row r="212" spans="3:4" x14ac:dyDescent="0.45">
      <c r="C212" s="56"/>
      <c r="D212" s="32"/>
    </row>
    <row r="213" spans="3:4" x14ac:dyDescent="0.45">
      <c r="C213" s="56"/>
      <c r="D213" s="32"/>
    </row>
    <row r="214" spans="3:4" x14ac:dyDescent="0.45">
      <c r="C214" s="56"/>
      <c r="D214" s="32"/>
    </row>
    <row r="215" spans="3:4" x14ac:dyDescent="0.45">
      <c r="C215" s="56"/>
      <c r="D215" s="32"/>
    </row>
    <row r="216" spans="3:4" x14ac:dyDescent="0.45">
      <c r="C216" s="56"/>
      <c r="D216" s="32"/>
    </row>
    <row r="217" spans="3:4" x14ac:dyDescent="0.45">
      <c r="C217" s="56"/>
      <c r="D217" s="32"/>
    </row>
    <row r="218" spans="3:4" x14ac:dyDescent="0.45">
      <c r="C218" s="56"/>
      <c r="D218" s="32"/>
    </row>
    <row r="219" spans="3:4" x14ac:dyDescent="0.45">
      <c r="C219" s="56"/>
      <c r="D219" s="32"/>
    </row>
    <row r="220" spans="3:4" x14ac:dyDescent="0.45">
      <c r="C220" s="56"/>
      <c r="D220" s="32"/>
    </row>
    <row r="221" spans="3:4" x14ac:dyDescent="0.45">
      <c r="C221" s="56"/>
      <c r="D221" s="32"/>
    </row>
    <row r="222" spans="3:4" x14ac:dyDescent="0.45">
      <c r="C222" s="56"/>
      <c r="D222" s="32"/>
    </row>
    <row r="223" spans="3:4" x14ac:dyDescent="0.45">
      <c r="C223" s="56"/>
      <c r="D223" s="32"/>
    </row>
    <row r="224" spans="3:4" x14ac:dyDescent="0.45">
      <c r="C224" s="56"/>
      <c r="D224" s="32"/>
    </row>
    <row r="225" spans="3:4" x14ac:dyDescent="0.45">
      <c r="C225" s="56"/>
      <c r="D225" s="32"/>
    </row>
    <row r="226" spans="3:4" x14ac:dyDescent="0.45">
      <c r="C226" s="56"/>
      <c r="D226" s="32"/>
    </row>
    <row r="227" spans="3:4" x14ac:dyDescent="0.45">
      <c r="C227" s="56"/>
      <c r="D227" s="32"/>
    </row>
    <row r="228" spans="3:4" x14ac:dyDescent="0.45">
      <c r="C228" s="56"/>
      <c r="D228" s="32"/>
    </row>
    <row r="229" spans="3:4" x14ac:dyDescent="0.45">
      <c r="C229" s="56"/>
      <c r="D229" s="32"/>
    </row>
    <row r="230" spans="3:4" x14ac:dyDescent="0.45">
      <c r="C230" s="56"/>
      <c r="D230" s="32"/>
    </row>
    <row r="231" spans="3:4" x14ac:dyDescent="0.45">
      <c r="C231" s="56"/>
      <c r="D231" s="32"/>
    </row>
    <row r="232" spans="3:4" x14ac:dyDescent="0.45">
      <c r="C232" s="56"/>
      <c r="D232" s="32"/>
    </row>
    <row r="233" spans="3:4" x14ac:dyDescent="0.45">
      <c r="C233" s="56"/>
      <c r="D233" s="32"/>
    </row>
    <row r="234" spans="3:4" x14ac:dyDescent="0.45">
      <c r="C234" s="56"/>
      <c r="D234" s="32"/>
    </row>
    <row r="235" spans="3:4" x14ac:dyDescent="0.45">
      <c r="C235" s="56"/>
      <c r="D235" s="32"/>
    </row>
    <row r="236" spans="3:4" x14ac:dyDescent="0.45">
      <c r="C236" s="56"/>
      <c r="D236" s="32"/>
    </row>
    <row r="237" spans="3:4" x14ac:dyDescent="0.45">
      <c r="C237" s="56"/>
      <c r="D237" s="32"/>
    </row>
    <row r="238" spans="3:4" x14ac:dyDescent="0.45">
      <c r="C238" s="56"/>
      <c r="D238" s="32"/>
    </row>
    <row r="239" spans="3:4" x14ac:dyDescent="0.45">
      <c r="C239" s="56"/>
      <c r="D239" s="32"/>
    </row>
    <row r="240" spans="3:4" x14ac:dyDescent="0.45">
      <c r="C240" s="56"/>
      <c r="D240" s="32"/>
    </row>
    <row r="241" spans="3:4" x14ac:dyDescent="0.45">
      <c r="C241" s="56"/>
      <c r="D241" s="32"/>
    </row>
    <row r="242" spans="3:4" x14ac:dyDescent="0.45">
      <c r="C242" s="56"/>
      <c r="D242" s="32"/>
    </row>
    <row r="243" spans="3:4" x14ac:dyDescent="0.45">
      <c r="C243" s="56"/>
      <c r="D243" s="32"/>
    </row>
    <row r="244" spans="3:4" x14ac:dyDescent="0.45">
      <c r="C244" s="56"/>
      <c r="D244" s="32"/>
    </row>
    <row r="245" spans="3:4" x14ac:dyDescent="0.45">
      <c r="C245" s="56"/>
      <c r="D245" s="32"/>
    </row>
    <row r="246" spans="3:4" x14ac:dyDescent="0.45">
      <c r="C246" s="56"/>
      <c r="D246" s="32"/>
    </row>
    <row r="247" spans="3:4" x14ac:dyDescent="0.45">
      <c r="C247" s="56"/>
      <c r="D247" s="32"/>
    </row>
    <row r="248" spans="3:4" x14ac:dyDescent="0.45">
      <c r="C248" s="56"/>
      <c r="D248" s="32"/>
    </row>
    <row r="249" spans="3:4" x14ac:dyDescent="0.45">
      <c r="C249" s="56"/>
      <c r="D249" s="32"/>
    </row>
    <row r="250" spans="3:4" x14ac:dyDescent="0.45">
      <c r="C250" s="56"/>
      <c r="D250" s="32"/>
    </row>
    <row r="251" spans="3:4" x14ac:dyDescent="0.45">
      <c r="C251" s="56"/>
      <c r="D251" s="32"/>
    </row>
    <row r="252" spans="3:4" x14ac:dyDescent="0.45">
      <c r="C252" s="56"/>
      <c r="D252" s="32"/>
    </row>
    <row r="253" spans="3:4" x14ac:dyDescent="0.45">
      <c r="C253" s="56"/>
      <c r="D253" s="32"/>
    </row>
    <row r="254" spans="3:4" x14ac:dyDescent="0.45">
      <c r="C254" s="56"/>
      <c r="D254" s="32"/>
    </row>
    <row r="255" spans="3:4" x14ac:dyDescent="0.45">
      <c r="C255" s="56"/>
      <c r="D255" s="32"/>
    </row>
    <row r="256" spans="3:4" x14ac:dyDescent="0.45">
      <c r="C256" s="56"/>
      <c r="D256" s="32"/>
    </row>
    <row r="257" spans="3:4" x14ac:dyDescent="0.45">
      <c r="C257" s="56"/>
      <c r="D257" s="32"/>
    </row>
    <row r="258" spans="3:4" x14ac:dyDescent="0.45">
      <c r="C258" s="56"/>
      <c r="D258" s="32"/>
    </row>
    <row r="259" spans="3:4" x14ac:dyDescent="0.45">
      <c r="C259" s="56"/>
      <c r="D259" s="32"/>
    </row>
    <row r="260" spans="3:4" x14ac:dyDescent="0.45">
      <c r="C260" s="56"/>
      <c r="D260" s="32"/>
    </row>
    <row r="261" spans="3:4" x14ac:dyDescent="0.45">
      <c r="C261" s="56"/>
      <c r="D261" s="32"/>
    </row>
    <row r="262" spans="3:4" x14ac:dyDescent="0.45">
      <c r="C262" s="56"/>
      <c r="D262" s="32"/>
    </row>
    <row r="263" spans="3:4" x14ac:dyDescent="0.45">
      <c r="C263" s="56"/>
      <c r="D263" s="32"/>
    </row>
    <row r="264" spans="3:4" x14ac:dyDescent="0.45">
      <c r="C264" s="56"/>
      <c r="D264" s="32"/>
    </row>
    <row r="265" spans="3:4" x14ac:dyDescent="0.45">
      <c r="C265" s="56"/>
      <c r="D265" s="32"/>
    </row>
    <row r="266" spans="3:4" x14ac:dyDescent="0.45">
      <c r="C266" s="56"/>
      <c r="D266" s="32"/>
    </row>
  </sheetData>
  <autoFilter ref="A2:M60" xr:uid="{7E854CE7-27B5-441A-90C4-7DDC886C261C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133"/>
  <sheetViews>
    <sheetView tabSelected="1" view="pageBreakPreview" topLeftCell="A28" zoomScale="60" zoomScaleNormal="88" workbookViewId="0">
      <selection activeCell="C85" sqref="C85"/>
    </sheetView>
  </sheetViews>
  <sheetFormatPr defaultRowHeight="14.25" x14ac:dyDescent="0.45"/>
  <cols>
    <col min="2" max="2" width="11.86328125" bestFit="1" customWidth="1"/>
    <col min="3" max="3" width="26.73046875" customWidth="1"/>
    <col min="4" max="4" width="15" customWidth="1"/>
    <col min="5" max="5" width="9.9296875" bestFit="1" customWidth="1"/>
    <col min="6" max="6" width="26.73046875" customWidth="1"/>
    <col min="7" max="7" width="14.1328125" customWidth="1"/>
    <col min="8" max="8" width="12" customWidth="1"/>
    <col min="11" max="11" width="23.86328125" bestFit="1" customWidth="1"/>
    <col min="12" max="12" width="13.86328125" customWidth="1"/>
    <col min="14" max="14" width="9.86328125" bestFit="1" customWidth="1"/>
    <col min="15" max="15" width="10.265625" style="2" bestFit="1" customWidth="1"/>
    <col min="17" max="17" width="9.265625" bestFit="1" customWidth="1"/>
  </cols>
  <sheetData>
    <row r="2" spans="2:7" x14ac:dyDescent="0.45">
      <c r="B2" s="18" t="s">
        <v>28</v>
      </c>
    </row>
    <row r="3" spans="2:7" ht="14.65" thickBot="1" x14ac:dyDescent="0.5"/>
    <row r="4" spans="2:7" ht="14.65" thickBot="1" x14ac:dyDescent="0.5">
      <c r="B4" s="68" t="s">
        <v>12</v>
      </c>
      <c r="C4" s="69"/>
      <c r="D4" s="69"/>
      <c r="E4" s="69"/>
      <c r="F4" s="69"/>
      <c r="G4" s="70"/>
    </row>
    <row r="5" spans="2:7" x14ac:dyDescent="0.45">
      <c r="B5" s="7">
        <v>43101</v>
      </c>
      <c r="C5" s="8" t="s">
        <v>13</v>
      </c>
      <c r="D5" s="9">
        <v>167</v>
      </c>
      <c r="E5" s="14">
        <v>43466</v>
      </c>
      <c r="F5" s="8" t="s">
        <v>86</v>
      </c>
      <c r="G5" s="35">
        <f>D10</f>
        <v>167</v>
      </c>
    </row>
    <row r="6" spans="2:7" x14ac:dyDescent="0.45">
      <c r="B6" s="5"/>
      <c r="D6" s="6"/>
      <c r="G6" s="4"/>
    </row>
    <row r="7" spans="2:7" x14ac:dyDescent="0.45">
      <c r="B7" s="5"/>
      <c r="D7" s="6"/>
      <c r="G7" s="4"/>
    </row>
    <row r="8" spans="2:7" x14ac:dyDescent="0.45">
      <c r="B8" s="5"/>
      <c r="D8" s="6"/>
      <c r="G8" s="4"/>
    </row>
    <row r="9" spans="2:7" x14ac:dyDescent="0.45">
      <c r="B9" s="5"/>
      <c r="D9" s="6"/>
      <c r="G9" s="4"/>
    </row>
    <row r="10" spans="2:7" ht="14.65" thickBot="1" x14ac:dyDescent="0.5">
      <c r="B10" s="10"/>
      <c r="C10" s="11" t="s">
        <v>14</v>
      </c>
      <c r="D10" s="12">
        <f>SUM(D5:D9)</f>
        <v>167</v>
      </c>
      <c r="E10" s="11"/>
      <c r="F10" s="11" t="s">
        <v>14</v>
      </c>
      <c r="G10" s="13">
        <f>SUM(G5:G9)</f>
        <v>167</v>
      </c>
    </row>
    <row r="11" spans="2:7" ht="14.65" thickBot="1" x14ac:dyDescent="0.5">
      <c r="B11" s="24"/>
      <c r="C11" s="24"/>
      <c r="D11" s="28"/>
      <c r="E11" s="24"/>
      <c r="F11" s="24"/>
      <c r="G11" s="28"/>
    </row>
    <row r="12" spans="2:7" ht="14.65" thickBot="1" x14ac:dyDescent="0.5">
      <c r="B12" s="68" t="s">
        <v>91</v>
      </c>
      <c r="C12" s="69"/>
      <c r="D12" s="69"/>
      <c r="E12" s="69"/>
      <c r="F12" s="69"/>
      <c r="G12" s="70"/>
    </row>
    <row r="13" spans="2:7" x14ac:dyDescent="0.45">
      <c r="B13" s="7"/>
      <c r="C13" s="8" t="s">
        <v>91</v>
      </c>
      <c r="D13" s="9"/>
      <c r="E13" s="14">
        <v>43830</v>
      </c>
      <c r="F13" s="8" t="s">
        <v>38</v>
      </c>
      <c r="G13" s="35">
        <f>D18</f>
        <v>1000</v>
      </c>
    </row>
    <row r="14" spans="2:7" x14ac:dyDescent="0.45">
      <c r="B14" s="3">
        <v>43809</v>
      </c>
      <c r="C14" t="s">
        <v>82</v>
      </c>
      <c r="D14" s="60">
        <v>1000</v>
      </c>
      <c r="G14" s="4"/>
    </row>
    <row r="15" spans="2:7" x14ac:dyDescent="0.45">
      <c r="B15" s="5"/>
      <c r="D15" s="6"/>
      <c r="G15" s="4"/>
    </row>
    <row r="16" spans="2:7" x14ac:dyDescent="0.45">
      <c r="B16" s="5"/>
      <c r="D16" s="6"/>
      <c r="G16" s="4"/>
    </row>
    <row r="17" spans="2:17" x14ac:dyDescent="0.45">
      <c r="B17" s="5"/>
      <c r="D17" s="6"/>
      <c r="G17" s="4"/>
    </row>
    <row r="18" spans="2:17" ht="14.65" thickBot="1" x14ac:dyDescent="0.5">
      <c r="B18" s="10"/>
      <c r="C18" s="11" t="s">
        <v>14</v>
      </c>
      <c r="D18" s="12">
        <f>SUM(D13:D17)</f>
        <v>1000</v>
      </c>
      <c r="E18" s="11"/>
      <c r="F18" s="11" t="s">
        <v>14</v>
      </c>
      <c r="G18" s="13">
        <f>SUM(G13:G17)</f>
        <v>1000</v>
      </c>
    </row>
    <row r="19" spans="2:17" ht="14.65" thickBot="1" x14ac:dyDescent="0.5"/>
    <row r="20" spans="2:17" ht="14.65" thickBot="1" x14ac:dyDescent="0.5">
      <c r="B20" s="65" t="s">
        <v>15</v>
      </c>
      <c r="C20" s="66"/>
      <c r="D20" s="66"/>
      <c r="E20" s="66"/>
      <c r="F20" s="66"/>
      <c r="G20" s="67"/>
    </row>
    <row r="21" spans="2:17" x14ac:dyDescent="0.45">
      <c r="B21" s="3">
        <v>43101</v>
      </c>
      <c r="C21" s="24" t="s">
        <v>13</v>
      </c>
      <c r="D21" s="27">
        <v>523.04999999999995</v>
      </c>
      <c r="E21" s="25"/>
      <c r="F21" s="8" t="s">
        <v>37</v>
      </c>
      <c r="G21" s="35">
        <f>+Kasboek!C3-Kasboek!D60</f>
        <v>-232.5</v>
      </c>
      <c r="Q21" s="22"/>
    </row>
    <row r="22" spans="2:17" x14ac:dyDescent="0.45">
      <c r="B22" s="5"/>
      <c r="D22" s="24"/>
      <c r="E22" s="25">
        <v>43465</v>
      </c>
      <c r="F22" s="23" t="s">
        <v>38</v>
      </c>
      <c r="G22" s="16">
        <f>D21-G21</f>
        <v>755.55</v>
      </c>
    </row>
    <row r="23" spans="2:17" x14ac:dyDescent="0.45">
      <c r="B23" s="5"/>
      <c r="D23" s="24"/>
      <c r="E23" s="26"/>
      <c r="G23" s="4"/>
    </row>
    <row r="24" spans="2:17" x14ac:dyDescent="0.45">
      <c r="B24" s="5"/>
      <c r="D24" s="6"/>
      <c r="G24" s="4"/>
    </row>
    <row r="25" spans="2:17" x14ac:dyDescent="0.45">
      <c r="B25" s="5"/>
      <c r="D25" s="6"/>
      <c r="G25" s="4"/>
    </row>
    <row r="26" spans="2:17" ht="14.65" thickBot="1" x14ac:dyDescent="0.5">
      <c r="B26" s="10"/>
      <c r="C26" s="11" t="s">
        <v>14</v>
      </c>
      <c r="D26" s="12">
        <f>SUM(D21:D25)</f>
        <v>523.04999999999995</v>
      </c>
      <c r="E26" s="11"/>
      <c r="F26" s="11" t="s">
        <v>14</v>
      </c>
      <c r="G26" s="13">
        <f>SUM(G21:G25)</f>
        <v>523.04999999999995</v>
      </c>
    </row>
    <row r="27" spans="2:17" ht="14.65" thickBot="1" x14ac:dyDescent="0.5">
      <c r="B27" s="24"/>
      <c r="C27" s="24"/>
      <c r="D27" s="28"/>
      <c r="E27" s="24"/>
      <c r="F27" s="24"/>
      <c r="G27" s="28"/>
      <c r="J27" s="24"/>
      <c r="K27" s="24"/>
      <c r="L27" s="28"/>
      <c r="M27" s="24"/>
      <c r="N27" s="24"/>
      <c r="O27" s="27"/>
    </row>
    <row r="28" spans="2:17" ht="14.65" thickBot="1" x14ac:dyDescent="0.5">
      <c r="B28" s="68" t="s">
        <v>16</v>
      </c>
      <c r="C28" s="69"/>
      <c r="D28" s="69"/>
      <c r="E28" s="69"/>
      <c r="F28" s="69"/>
      <c r="G28" s="70"/>
      <c r="J28" s="24"/>
      <c r="K28" s="24"/>
      <c r="L28" s="28"/>
      <c r="M28" s="24"/>
      <c r="N28" s="24"/>
      <c r="O28" s="27"/>
    </row>
    <row r="29" spans="2:17" x14ac:dyDescent="0.45">
      <c r="B29" s="7"/>
      <c r="C29" s="8"/>
      <c r="D29" s="9"/>
      <c r="E29" s="14">
        <v>43101</v>
      </c>
      <c r="F29" s="8" t="s">
        <v>13</v>
      </c>
      <c r="G29" s="15">
        <v>-1446.95</v>
      </c>
      <c r="J29" s="24"/>
      <c r="K29" s="24"/>
      <c r="L29" s="28"/>
      <c r="M29" s="24"/>
      <c r="N29" s="24"/>
      <c r="O29" s="27"/>
    </row>
    <row r="30" spans="2:17" x14ac:dyDescent="0.45">
      <c r="B30" s="3">
        <v>43465</v>
      </c>
      <c r="C30" t="s">
        <v>38</v>
      </c>
      <c r="D30" s="37">
        <f>SUM(G29:G31)-D29</f>
        <v>-1897.4499999999982</v>
      </c>
      <c r="F30" t="s">
        <v>36</v>
      </c>
      <c r="G30" s="16">
        <f>+Jaaroverzicht!E24</f>
        <v>-450.49999999999818</v>
      </c>
      <c r="J30" s="24"/>
      <c r="K30" s="24"/>
      <c r="L30" s="28"/>
      <c r="M30" s="24"/>
      <c r="N30" s="24"/>
      <c r="O30" s="27"/>
    </row>
    <row r="31" spans="2:17" x14ac:dyDescent="0.45">
      <c r="B31" s="5"/>
      <c r="D31" s="6"/>
      <c r="G31" s="16"/>
      <c r="J31" s="24"/>
      <c r="K31" s="24"/>
      <c r="L31" s="28"/>
      <c r="M31" s="24"/>
      <c r="N31" s="24"/>
      <c r="O31" s="27"/>
    </row>
    <row r="32" spans="2:17" x14ac:dyDescent="0.45">
      <c r="B32" s="5"/>
      <c r="D32" s="6"/>
      <c r="G32" s="16"/>
      <c r="J32" s="24"/>
      <c r="K32" s="24"/>
      <c r="L32" s="28"/>
      <c r="M32" s="24"/>
      <c r="N32" s="24"/>
      <c r="O32" s="27"/>
    </row>
    <row r="33" spans="2:15" x14ac:dyDescent="0.45">
      <c r="B33" s="5"/>
      <c r="D33" s="6"/>
      <c r="G33" s="16"/>
      <c r="J33" s="24"/>
      <c r="K33" s="24"/>
      <c r="L33" s="28"/>
      <c r="M33" s="24"/>
      <c r="N33" s="24"/>
      <c r="O33" s="27"/>
    </row>
    <row r="34" spans="2:15" ht="14.65" thickBot="1" x14ac:dyDescent="0.5">
      <c r="B34" s="10"/>
      <c r="C34" s="11" t="s">
        <v>14</v>
      </c>
      <c r="D34" s="12">
        <f>SUM(D29:D33)</f>
        <v>-1897.4499999999982</v>
      </c>
      <c r="E34" s="11"/>
      <c r="F34" s="11" t="s">
        <v>14</v>
      </c>
      <c r="G34" s="17">
        <f>SUM(G29:G33)</f>
        <v>-1897.4499999999982</v>
      </c>
      <c r="J34" s="24"/>
      <c r="K34" s="24"/>
      <c r="L34" s="28"/>
      <c r="M34" s="24"/>
      <c r="N34" s="24"/>
      <c r="O34" s="27"/>
    </row>
    <row r="35" spans="2:15" ht="14.65" thickBot="1" x14ac:dyDescent="0.5">
      <c r="G35" s="2"/>
      <c r="J35" s="24"/>
      <c r="K35" s="24"/>
      <c r="L35" s="28"/>
      <c r="M35" s="24"/>
      <c r="N35" s="24"/>
      <c r="O35" s="27"/>
    </row>
    <row r="36" spans="2:15" ht="14.65" thickBot="1" x14ac:dyDescent="0.5">
      <c r="B36" s="68" t="s">
        <v>17</v>
      </c>
      <c r="C36" s="69"/>
      <c r="D36" s="69"/>
      <c r="E36" s="69"/>
      <c r="F36" s="69"/>
      <c r="G36" s="70"/>
      <c r="J36" s="24"/>
      <c r="K36" s="24"/>
      <c r="L36" s="28"/>
      <c r="M36" s="24"/>
      <c r="N36" s="24"/>
      <c r="O36" s="27"/>
    </row>
    <row r="37" spans="2:15" x14ac:dyDescent="0.45">
      <c r="B37" s="7">
        <v>43500</v>
      </c>
      <c r="C37" s="8" t="s">
        <v>46</v>
      </c>
      <c r="D37" s="35">
        <v>1800</v>
      </c>
      <c r="E37" s="14">
        <v>43101</v>
      </c>
      <c r="F37" s="8" t="s">
        <v>13</v>
      </c>
      <c r="G37" s="15">
        <v>2137</v>
      </c>
      <c r="J37" s="24"/>
      <c r="K37" s="24"/>
      <c r="L37" s="28"/>
      <c r="M37" s="24"/>
      <c r="N37" s="24"/>
      <c r="O37" s="27"/>
    </row>
    <row r="38" spans="2:15" x14ac:dyDescent="0.45">
      <c r="B38" s="3">
        <v>43894</v>
      </c>
      <c r="C38" t="s">
        <v>52</v>
      </c>
      <c r="D38" s="59">
        <v>1400</v>
      </c>
      <c r="E38" s="1">
        <v>43558</v>
      </c>
      <c r="F38" s="23" t="s">
        <v>96</v>
      </c>
      <c r="G38" s="16">
        <v>3173</v>
      </c>
      <c r="J38" s="24"/>
      <c r="K38" s="24"/>
      <c r="L38" s="28"/>
      <c r="M38" s="24"/>
      <c r="N38" s="24"/>
      <c r="O38" s="27"/>
    </row>
    <row r="39" spans="2:15" x14ac:dyDescent="0.45">
      <c r="B39" s="3">
        <v>43922</v>
      </c>
      <c r="C39" t="s">
        <v>52</v>
      </c>
      <c r="D39" s="59">
        <v>1400</v>
      </c>
      <c r="E39" s="1">
        <v>43637</v>
      </c>
      <c r="F39" s="23" t="s">
        <v>95</v>
      </c>
      <c r="G39" s="16">
        <f>0.16663993584603*8970</f>
        <v>1494.7602245388935</v>
      </c>
      <c r="J39" s="24"/>
      <c r="K39" s="24"/>
      <c r="L39" s="28"/>
      <c r="M39" s="24"/>
      <c r="N39" s="24"/>
      <c r="O39" s="27"/>
    </row>
    <row r="40" spans="2:15" x14ac:dyDescent="0.45">
      <c r="B40" s="3">
        <v>43936</v>
      </c>
      <c r="C40" t="s">
        <v>52</v>
      </c>
      <c r="D40" s="59">
        <v>980</v>
      </c>
      <c r="E40" s="1">
        <v>43639</v>
      </c>
      <c r="F40" s="23" t="s">
        <v>93</v>
      </c>
      <c r="G40" s="16">
        <v>583.25</v>
      </c>
      <c r="J40" s="24"/>
      <c r="K40" s="24"/>
      <c r="L40" s="28"/>
      <c r="M40" s="24"/>
      <c r="N40" s="24"/>
      <c r="O40" s="27"/>
    </row>
    <row r="41" spans="2:15" x14ac:dyDescent="0.45">
      <c r="B41" s="3">
        <v>43959</v>
      </c>
      <c r="C41" t="s">
        <v>60</v>
      </c>
      <c r="D41" s="59">
        <v>750</v>
      </c>
      <c r="E41" s="1">
        <v>43652</v>
      </c>
      <c r="F41" s="23" t="s">
        <v>94</v>
      </c>
      <c r="G41" s="16">
        <v>1166.5</v>
      </c>
      <c r="J41" s="24"/>
      <c r="K41" s="24"/>
      <c r="L41" s="28"/>
      <c r="M41" s="24"/>
      <c r="N41" s="24"/>
      <c r="O41" s="27"/>
    </row>
    <row r="42" spans="2:15" x14ac:dyDescent="0.45">
      <c r="B42" s="3">
        <v>43978</v>
      </c>
      <c r="C42" t="s">
        <v>52</v>
      </c>
      <c r="D42" s="59">
        <v>1000</v>
      </c>
      <c r="E42" s="1">
        <v>43649</v>
      </c>
      <c r="F42" s="23" t="s">
        <v>99</v>
      </c>
      <c r="G42" s="16">
        <v>500</v>
      </c>
      <c r="J42" s="24"/>
      <c r="K42" s="24"/>
      <c r="L42" s="28"/>
      <c r="M42" s="24"/>
      <c r="N42" s="24"/>
      <c r="O42" s="27"/>
    </row>
    <row r="43" spans="2:15" x14ac:dyDescent="0.45">
      <c r="B43" s="3">
        <v>44003</v>
      </c>
      <c r="C43" t="s">
        <v>52</v>
      </c>
      <c r="D43" s="59">
        <v>1000</v>
      </c>
      <c r="E43" s="1">
        <v>43653</v>
      </c>
      <c r="F43" s="23" t="s">
        <v>98</v>
      </c>
      <c r="G43" s="16">
        <v>333</v>
      </c>
      <c r="J43" s="24"/>
      <c r="K43" s="24"/>
      <c r="L43" s="28"/>
      <c r="M43" s="24"/>
      <c r="N43" s="24"/>
      <c r="O43" s="27"/>
    </row>
    <row r="44" spans="2:15" x14ac:dyDescent="0.45">
      <c r="B44" s="3">
        <v>43667</v>
      </c>
      <c r="C44" s="38" t="s">
        <v>63</v>
      </c>
      <c r="D44" s="59">
        <v>1137</v>
      </c>
      <c r="E44" s="1">
        <v>43696</v>
      </c>
      <c r="F44" s="23" t="s">
        <v>97</v>
      </c>
      <c r="G44" s="16">
        <v>1177.4307931570761</v>
      </c>
      <c r="J44" s="24"/>
      <c r="K44" s="24"/>
      <c r="L44" s="28"/>
      <c r="M44" s="24"/>
      <c r="N44" s="24"/>
      <c r="O44" s="27"/>
    </row>
    <row r="45" spans="2:15" x14ac:dyDescent="0.45">
      <c r="B45" s="3">
        <v>43681</v>
      </c>
      <c r="C45" t="s">
        <v>68</v>
      </c>
      <c r="D45" s="59">
        <v>500</v>
      </c>
      <c r="E45" s="1">
        <v>43717</v>
      </c>
      <c r="F45" s="23" t="s">
        <v>97</v>
      </c>
      <c r="G45" s="16">
        <v>1164.1264904095385</v>
      </c>
      <c r="J45" s="24"/>
      <c r="K45" s="24"/>
      <c r="L45" s="28"/>
      <c r="M45" s="24"/>
      <c r="N45" s="24"/>
      <c r="O45" s="27"/>
    </row>
    <row r="46" spans="2:15" x14ac:dyDescent="0.45">
      <c r="B46" s="3">
        <v>43696</v>
      </c>
      <c r="C46" s="38" t="s">
        <v>69</v>
      </c>
      <c r="D46" s="59">
        <v>500</v>
      </c>
      <c r="E46" s="1">
        <v>43733</v>
      </c>
      <c r="F46" s="23" t="s">
        <v>93</v>
      </c>
      <c r="G46" s="16">
        <v>583.25</v>
      </c>
      <c r="J46" s="24"/>
      <c r="K46" s="24"/>
      <c r="L46" s="28"/>
      <c r="M46" s="24"/>
      <c r="N46" s="24"/>
      <c r="O46" s="27"/>
    </row>
    <row r="47" spans="2:15" x14ac:dyDescent="0.45">
      <c r="B47" s="3">
        <v>43700</v>
      </c>
      <c r="C47" t="s">
        <v>71</v>
      </c>
      <c r="D47" s="16">
        <v>1000</v>
      </c>
      <c r="E47" s="1">
        <v>43748</v>
      </c>
      <c r="F47" s="23" t="s">
        <v>97</v>
      </c>
      <c r="G47" s="16">
        <v>1164.1264904095385</v>
      </c>
      <c r="J47" s="24"/>
      <c r="K47" s="24"/>
      <c r="L47" s="28"/>
      <c r="M47" s="24"/>
      <c r="N47" s="24"/>
      <c r="O47" s="27"/>
    </row>
    <row r="48" spans="2:15" x14ac:dyDescent="0.45">
      <c r="B48" s="3">
        <v>43725</v>
      </c>
      <c r="C48" t="s">
        <v>83</v>
      </c>
      <c r="D48" s="16">
        <v>950</v>
      </c>
      <c r="E48" s="1">
        <v>43759</v>
      </c>
      <c r="F48" s="23" t="s">
        <v>95</v>
      </c>
      <c r="G48" s="16">
        <v>583.23977546110507</v>
      </c>
      <c r="J48" s="24"/>
      <c r="K48" s="24"/>
      <c r="L48" s="28"/>
      <c r="M48" s="24"/>
      <c r="N48" s="24"/>
      <c r="O48" s="27"/>
    </row>
    <row r="49" spans="2:15" x14ac:dyDescent="0.45">
      <c r="B49" s="3">
        <v>43766</v>
      </c>
      <c r="C49" t="s">
        <v>77</v>
      </c>
      <c r="D49" s="16">
        <v>950</v>
      </c>
      <c r="E49" s="1">
        <v>43764</v>
      </c>
      <c r="F49" s="23" t="s">
        <v>97</v>
      </c>
      <c r="G49" s="16">
        <v>582.06324520476926</v>
      </c>
      <c r="J49" s="24"/>
      <c r="K49" s="24"/>
      <c r="L49" s="28"/>
      <c r="M49" s="24"/>
      <c r="N49" s="24"/>
      <c r="O49" s="27"/>
    </row>
    <row r="50" spans="2:15" x14ac:dyDescent="0.45">
      <c r="B50" s="3">
        <v>43801</v>
      </c>
      <c r="C50" t="s">
        <v>77</v>
      </c>
      <c r="D50" s="16">
        <v>950</v>
      </c>
      <c r="E50" s="1">
        <v>43785</v>
      </c>
      <c r="F50" s="23" t="s">
        <v>97</v>
      </c>
      <c r="G50" s="16">
        <v>1164.1264904095385</v>
      </c>
      <c r="J50" s="24"/>
      <c r="K50" s="24"/>
      <c r="L50" s="28"/>
      <c r="M50" s="24"/>
      <c r="N50" s="24"/>
      <c r="O50" s="27"/>
    </row>
    <row r="51" spans="2:15" x14ac:dyDescent="0.45">
      <c r="B51" s="3">
        <v>43809</v>
      </c>
      <c r="C51" t="s">
        <v>83</v>
      </c>
      <c r="D51" s="16">
        <v>1000</v>
      </c>
      <c r="E51" s="1">
        <v>43790</v>
      </c>
      <c r="F51" s="23" t="s">
        <v>97</v>
      </c>
      <c r="G51" s="16">
        <v>1164.1264904095385</v>
      </c>
      <c r="J51" s="24"/>
      <c r="K51" s="24"/>
      <c r="L51" s="28"/>
      <c r="M51" s="24"/>
      <c r="N51" s="24"/>
      <c r="O51" s="27"/>
    </row>
    <row r="52" spans="2:15" x14ac:dyDescent="0.45">
      <c r="B52" s="3"/>
      <c r="C52" s="38"/>
      <c r="D52" s="21"/>
      <c r="G52" s="16"/>
      <c r="J52" s="24"/>
      <c r="K52" s="24"/>
      <c r="L52" s="28"/>
      <c r="M52" s="24"/>
      <c r="N52" s="24"/>
      <c r="O52" s="27"/>
    </row>
    <row r="53" spans="2:15" x14ac:dyDescent="0.45">
      <c r="B53" s="3"/>
      <c r="C53" s="38"/>
      <c r="D53" s="21"/>
      <c r="G53" s="16"/>
      <c r="J53" s="24"/>
      <c r="K53" s="24"/>
      <c r="L53" s="28"/>
      <c r="M53" s="24"/>
      <c r="N53" s="24"/>
      <c r="O53" s="27"/>
    </row>
    <row r="54" spans="2:15" x14ac:dyDescent="0.45">
      <c r="B54" s="3"/>
      <c r="C54" s="38"/>
      <c r="D54" s="21"/>
      <c r="G54" s="16"/>
      <c r="J54" s="24"/>
      <c r="K54" s="24"/>
      <c r="L54" s="28"/>
      <c r="M54" s="24"/>
      <c r="N54" s="24"/>
      <c r="O54" s="27"/>
    </row>
    <row r="55" spans="2:15" x14ac:dyDescent="0.45">
      <c r="B55" s="3"/>
      <c r="C55" s="38"/>
      <c r="D55" s="21"/>
      <c r="G55" s="16"/>
      <c r="J55" s="24"/>
      <c r="K55" s="24"/>
      <c r="L55" s="28"/>
      <c r="M55" s="24"/>
      <c r="N55" s="24"/>
      <c r="O55" s="27"/>
    </row>
    <row r="56" spans="2:15" x14ac:dyDescent="0.45">
      <c r="B56" s="3">
        <v>43465</v>
      </c>
      <c r="C56" t="s">
        <v>38</v>
      </c>
      <c r="D56" s="37">
        <f>-SUM(D37:D55)+G58</f>
        <v>1652.9999999999964</v>
      </c>
      <c r="G56" s="16"/>
      <c r="J56" s="24"/>
      <c r="K56" s="24"/>
      <c r="L56" s="28"/>
      <c r="M56" s="24"/>
      <c r="N56" s="24"/>
      <c r="O56" s="27"/>
    </row>
    <row r="57" spans="2:15" x14ac:dyDescent="0.45">
      <c r="B57" s="5"/>
      <c r="D57" s="6"/>
      <c r="G57" s="16"/>
      <c r="J57" s="24"/>
      <c r="K57" s="24"/>
      <c r="L57" s="28"/>
      <c r="M57" s="24"/>
      <c r="N57" s="24"/>
      <c r="O57" s="27"/>
    </row>
    <row r="58" spans="2:15" ht="14.65" thickBot="1" x14ac:dyDescent="0.5">
      <c r="B58" s="10"/>
      <c r="C58" s="11" t="s">
        <v>14</v>
      </c>
      <c r="D58" s="12">
        <f>SUM(D37:D57)</f>
        <v>16969.999999999996</v>
      </c>
      <c r="E58" s="11"/>
      <c r="F58" s="11" t="s">
        <v>14</v>
      </c>
      <c r="G58" s="17">
        <f>SUM(G37:G57)</f>
        <v>16969.999999999996</v>
      </c>
      <c r="J58" s="24"/>
      <c r="K58" s="24"/>
      <c r="L58" s="28"/>
      <c r="M58" s="24"/>
      <c r="N58" s="24"/>
      <c r="O58" s="27"/>
    </row>
    <row r="59" spans="2:15" x14ac:dyDescent="0.45">
      <c r="B59" s="24"/>
      <c r="C59" s="24"/>
      <c r="D59" s="28"/>
      <c r="E59" s="24"/>
      <c r="F59" s="24"/>
      <c r="G59" s="28"/>
      <c r="J59" s="1"/>
      <c r="L59" s="16"/>
      <c r="M59" s="24"/>
      <c r="N59" s="24"/>
      <c r="O59" s="27"/>
    </row>
    <row r="60" spans="2:15" x14ac:dyDescent="0.45">
      <c r="B60" s="24"/>
      <c r="C60" s="24"/>
      <c r="D60" s="28"/>
      <c r="E60" s="24"/>
      <c r="F60" s="24"/>
      <c r="G60" s="28"/>
      <c r="J60" s="24"/>
      <c r="K60" s="24"/>
      <c r="L60" s="28"/>
      <c r="M60" s="24"/>
      <c r="N60" s="24"/>
      <c r="O60" s="27"/>
    </row>
    <row r="61" spans="2:15" x14ac:dyDescent="0.45">
      <c r="B61" s="18" t="s">
        <v>29</v>
      </c>
    </row>
    <row r="62" spans="2:15" ht="14.65" thickBot="1" x14ac:dyDescent="0.5"/>
    <row r="63" spans="2:15" ht="14.65" thickBot="1" x14ac:dyDescent="0.5">
      <c r="B63" s="65" t="s">
        <v>3</v>
      </c>
      <c r="C63" s="66"/>
      <c r="D63" s="66"/>
      <c r="E63" s="66"/>
      <c r="F63" s="66"/>
      <c r="G63" s="67"/>
    </row>
    <row r="64" spans="2:15" x14ac:dyDescent="0.45">
      <c r="B64" s="7">
        <v>43466</v>
      </c>
      <c r="C64" s="8" t="s">
        <v>87</v>
      </c>
      <c r="D64" s="9">
        <v>167</v>
      </c>
      <c r="E64" s="7">
        <v>43482</v>
      </c>
      <c r="F64" s="8" t="s">
        <v>42</v>
      </c>
      <c r="G64" s="15">
        <v>1000</v>
      </c>
    </row>
    <row r="65" spans="2:7" x14ac:dyDescent="0.45">
      <c r="B65" s="3">
        <v>43830</v>
      </c>
      <c r="C65" t="s">
        <v>89</v>
      </c>
      <c r="D65" s="37">
        <f>-SUM(D64)+G85</f>
        <v>14763</v>
      </c>
      <c r="E65" s="1">
        <v>43863</v>
      </c>
      <c r="F65" t="s">
        <v>45</v>
      </c>
      <c r="G65" s="16">
        <v>400</v>
      </c>
    </row>
    <row r="66" spans="2:7" x14ac:dyDescent="0.45">
      <c r="B66" s="3"/>
      <c r="D66" s="37"/>
      <c r="E66" s="1">
        <v>43501</v>
      </c>
      <c r="F66" t="s">
        <v>48</v>
      </c>
      <c r="G66" s="16">
        <v>1000</v>
      </c>
    </row>
    <row r="67" spans="2:7" x14ac:dyDescent="0.45">
      <c r="B67" s="3"/>
      <c r="D67" s="37"/>
      <c r="E67" s="1">
        <v>43892</v>
      </c>
      <c r="F67" t="s">
        <v>51</v>
      </c>
      <c r="G67" s="16">
        <v>400</v>
      </c>
    </row>
    <row r="68" spans="2:7" x14ac:dyDescent="0.45">
      <c r="B68" s="3"/>
      <c r="D68" s="37"/>
      <c r="E68" s="1">
        <v>43895</v>
      </c>
      <c r="F68" t="s">
        <v>53</v>
      </c>
      <c r="G68" s="16">
        <v>1000</v>
      </c>
    </row>
    <row r="69" spans="2:7" x14ac:dyDescent="0.45">
      <c r="B69" s="3"/>
      <c r="D69" s="37"/>
      <c r="E69" s="1">
        <v>43918</v>
      </c>
      <c r="F69" t="s">
        <v>54</v>
      </c>
      <c r="G69" s="16">
        <v>400</v>
      </c>
    </row>
    <row r="70" spans="2:7" x14ac:dyDescent="0.45">
      <c r="B70" s="3"/>
      <c r="D70" s="37"/>
      <c r="E70" s="1">
        <v>43925</v>
      </c>
      <c r="F70" t="s">
        <v>56</v>
      </c>
      <c r="G70" s="16">
        <v>1000</v>
      </c>
    </row>
    <row r="71" spans="2:7" x14ac:dyDescent="0.45">
      <c r="B71" s="3"/>
      <c r="D71" s="37"/>
      <c r="E71" s="1">
        <v>43955</v>
      </c>
      <c r="F71" t="s">
        <v>59</v>
      </c>
      <c r="G71" s="16">
        <v>800</v>
      </c>
    </row>
    <row r="72" spans="2:7" x14ac:dyDescent="0.45">
      <c r="B72" s="3"/>
      <c r="D72" s="37"/>
      <c r="E72" s="1">
        <v>43977</v>
      </c>
      <c r="F72" t="s">
        <v>59</v>
      </c>
      <c r="G72" s="16">
        <v>1200</v>
      </c>
    </row>
    <row r="73" spans="2:7" x14ac:dyDescent="0.45">
      <c r="B73" s="3"/>
      <c r="D73" s="37"/>
      <c r="E73" s="1">
        <v>44003</v>
      </c>
      <c r="F73" t="s">
        <v>59</v>
      </c>
      <c r="G73" s="16">
        <v>1000</v>
      </c>
    </row>
    <row r="74" spans="2:7" x14ac:dyDescent="0.45">
      <c r="B74" s="3"/>
      <c r="D74" s="37"/>
      <c r="E74" s="1">
        <v>43667</v>
      </c>
      <c r="F74" t="s">
        <v>59</v>
      </c>
      <c r="G74" s="16">
        <v>1000</v>
      </c>
    </row>
    <row r="75" spans="2:7" x14ac:dyDescent="0.45">
      <c r="B75" s="3"/>
      <c r="D75" s="37"/>
      <c r="E75" s="1">
        <v>43681</v>
      </c>
      <c r="F75" t="s">
        <v>66</v>
      </c>
      <c r="G75" s="16">
        <v>600</v>
      </c>
    </row>
    <row r="76" spans="2:7" x14ac:dyDescent="0.45">
      <c r="B76" s="3"/>
      <c r="D76" s="37"/>
      <c r="E76" s="1">
        <v>43693</v>
      </c>
      <c r="F76" t="s">
        <v>65</v>
      </c>
      <c r="G76" s="16">
        <v>400</v>
      </c>
    </row>
    <row r="77" spans="2:7" x14ac:dyDescent="0.45">
      <c r="B77" s="3"/>
      <c r="D77" s="37"/>
      <c r="E77" s="1">
        <v>43693</v>
      </c>
      <c r="F77" t="s">
        <v>67</v>
      </c>
      <c r="G77" s="16">
        <v>400</v>
      </c>
    </row>
    <row r="78" spans="2:7" x14ac:dyDescent="0.45">
      <c r="B78" s="3"/>
      <c r="D78" s="37"/>
      <c r="E78" s="1">
        <v>43700</v>
      </c>
      <c r="F78" t="s">
        <v>70</v>
      </c>
      <c r="G78" s="16">
        <v>600</v>
      </c>
    </row>
    <row r="79" spans="2:7" x14ac:dyDescent="0.45">
      <c r="B79" s="3"/>
      <c r="D79" s="37"/>
      <c r="E79" s="1">
        <v>43724</v>
      </c>
      <c r="F79" t="s">
        <v>72</v>
      </c>
      <c r="G79" s="16">
        <v>1000</v>
      </c>
    </row>
    <row r="80" spans="2:7" x14ac:dyDescent="0.45">
      <c r="B80" s="3"/>
      <c r="D80" s="37"/>
      <c r="E80" s="1">
        <v>43766</v>
      </c>
      <c r="F80" t="s">
        <v>75</v>
      </c>
      <c r="G80" s="16">
        <v>1000</v>
      </c>
    </row>
    <row r="81" spans="2:7" x14ac:dyDescent="0.45">
      <c r="B81" s="5"/>
      <c r="D81" s="6"/>
      <c r="E81" s="1">
        <v>43800</v>
      </c>
      <c r="F81" t="s">
        <v>79</v>
      </c>
      <c r="G81" s="16">
        <v>1000</v>
      </c>
    </row>
    <row r="82" spans="2:7" x14ac:dyDescent="0.45">
      <c r="B82" s="5"/>
      <c r="D82" s="6"/>
      <c r="E82" s="1">
        <v>43830</v>
      </c>
      <c r="F82" t="s">
        <v>84</v>
      </c>
      <c r="G82" s="16">
        <v>730</v>
      </c>
    </row>
    <row r="83" spans="2:7" x14ac:dyDescent="0.45">
      <c r="B83" s="5"/>
      <c r="D83" s="6"/>
      <c r="E83" s="1"/>
      <c r="F83" s="23"/>
      <c r="G83" s="16"/>
    </row>
    <row r="84" spans="2:7" x14ac:dyDescent="0.45">
      <c r="B84" s="5"/>
      <c r="D84" s="6"/>
      <c r="G84" s="4"/>
    </row>
    <row r="85" spans="2:7" ht="14.65" thickBot="1" x14ac:dyDescent="0.5">
      <c r="B85" s="10"/>
      <c r="C85" s="11" t="s">
        <v>14</v>
      </c>
      <c r="D85" s="12">
        <f>SUM(D64:D84)</f>
        <v>14930</v>
      </c>
      <c r="E85" s="11"/>
      <c r="F85" s="11" t="s">
        <v>14</v>
      </c>
      <c r="G85" s="13">
        <f>SUM(G64:G84)</f>
        <v>14930</v>
      </c>
    </row>
    <row r="86" spans="2:7" ht="14.65" thickBot="1" x14ac:dyDescent="0.5"/>
    <row r="87" spans="2:7" ht="14.65" thickBot="1" x14ac:dyDescent="0.5">
      <c r="B87" s="65" t="s">
        <v>5</v>
      </c>
      <c r="C87" s="66"/>
      <c r="D87" s="66"/>
      <c r="E87" s="66"/>
      <c r="F87" s="66"/>
      <c r="G87" s="67"/>
    </row>
    <row r="88" spans="2:7" x14ac:dyDescent="0.45">
      <c r="B88" s="7">
        <v>43558</v>
      </c>
      <c r="C88" s="23" t="s">
        <v>96</v>
      </c>
      <c r="D88" s="16">
        <v>3173</v>
      </c>
      <c r="E88" s="14">
        <v>43465</v>
      </c>
      <c r="F88" s="8" t="s">
        <v>89</v>
      </c>
      <c r="G88" s="35">
        <f>D103</f>
        <v>14832.999999999998</v>
      </c>
    </row>
    <row r="89" spans="2:7" x14ac:dyDescent="0.45">
      <c r="B89" s="3">
        <v>43637</v>
      </c>
      <c r="C89" s="23" t="s">
        <v>95</v>
      </c>
      <c r="D89" s="16">
        <f>0.16663993584603*8970</f>
        <v>1494.7602245388935</v>
      </c>
      <c r="E89" s="58"/>
      <c r="F89" s="24"/>
      <c r="G89" s="59"/>
    </row>
    <row r="90" spans="2:7" x14ac:dyDescent="0.45">
      <c r="B90" s="3">
        <v>43639</v>
      </c>
      <c r="C90" s="23" t="s">
        <v>93</v>
      </c>
      <c r="D90" s="16">
        <v>583.25</v>
      </c>
      <c r="E90" s="58"/>
      <c r="F90" s="24"/>
      <c r="G90" s="59"/>
    </row>
    <row r="91" spans="2:7" x14ac:dyDescent="0.45">
      <c r="B91" s="3">
        <v>43652</v>
      </c>
      <c r="C91" s="23" t="s">
        <v>94</v>
      </c>
      <c r="D91" s="16">
        <v>1166.5</v>
      </c>
      <c r="E91" s="58"/>
      <c r="F91" s="24"/>
      <c r="G91" s="59"/>
    </row>
    <row r="92" spans="2:7" x14ac:dyDescent="0.45">
      <c r="B92" s="3">
        <v>43649</v>
      </c>
      <c r="C92" s="23" t="s">
        <v>99</v>
      </c>
      <c r="D92" s="16">
        <v>500</v>
      </c>
      <c r="E92" s="58"/>
      <c r="F92" s="24"/>
      <c r="G92" s="59"/>
    </row>
    <row r="93" spans="2:7" x14ac:dyDescent="0.45">
      <c r="B93" s="3">
        <v>43653</v>
      </c>
      <c r="C93" s="23" t="s">
        <v>98</v>
      </c>
      <c r="D93" s="16">
        <v>333</v>
      </c>
      <c r="E93" s="58"/>
      <c r="F93" s="24"/>
      <c r="G93" s="59"/>
    </row>
    <row r="94" spans="2:7" x14ac:dyDescent="0.45">
      <c r="B94" s="3">
        <v>43696</v>
      </c>
      <c r="C94" s="23" t="s">
        <v>97</v>
      </c>
      <c r="D94" s="16">
        <v>1177.4307931570761</v>
      </c>
      <c r="E94" s="58"/>
      <c r="F94" s="24"/>
      <c r="G94" s="59"/>
    </row>
    <row r="95" spans="2:7" x14ac:dyDescent="0.45">
      <c r="B95" s="3">
        <v>43717</v>
      </c>
      <c r="C95" s="23" t="s">
        <v>97</v>
      </c>
      <c r="D95" s="16">
        <v>1164.1264904095385</v>
      </c>
      <c r="G95" s="4"/>
    </row>
    <row r="96" spans="2:7" x14ac:dyDescent="0.45">
      <c r="B96" s="3">
        <v>43733</v>
      </c>
      <c r="C96" s="23" t="s">
        <v>93</v>
      </c>
      <c r="D96" s="16">
        <v>583.25</v>
      </c>
      <c r="G96" s="4"/>
    </row>
    <row r="97" spans="2:7" x14ac:dyDescent="0.45">
      <c r="B97" s="3">
        <v>43748</v>
      </c>
      <c r="C97" s="23" t="s">
        <v>97</v>
      </c>
      <c r="D97" s="16">
        <v>1164.1264904095385</v>
      </c>
      <c r="G97" s="4"/>
    </row>
    <row r="98" spans="2:7" x14ac:dyDescent="0.45">
      <c r="B98" s="3">
        <v>43759</v>
      </c>
      <c r="C98" s="23" t="s">
        <v>95</v>
      </c>
      <c r="D98" s="16">
        <v>583.23977546110507</v>
      </c>
      <c r="G98" s="4"/>
    </row>
    <row r="99" spans="2:7" x14ac:dyDescent="0.45">
      <c r="B99" s="3">
        <v>43764</v>
      </c>
      <c r="C99" s="23" t="s">
        <v>97</v>
      </c>
      <c r="D99" s="16">
        <v>582.06324520476926</v>
      </c>
      <c r="G99" s="4"/>
    </row>
    <row r="100" spans="2:7" x14ac:dyDescent="0.45">
      <c r="B100" s="3">
        <v>43785</v>
      </c>
      <c r="C100" s="23" t="s">
        <v>97</v>
      </c>
      <c r="D100" s="16">
        <v>1164.1264904095385</v>
      </c>
      <c r="G100" s="4"/>
    </row>
    <row r="101" spans="2:7" x14ac:dyDescent="0.45">
      <c r="B101" s="3">
        <v>43790</v>
      </c>
      <c r="C101" s="23" t="s">
        <v>97</v>
      </c>
      <c r="D101" s="16">
        <v>1164.1264904095385</v>
      </c>
      <c r="G101" s="4"/>
    </row>
    <row r="102" spans="2:7" x14ac:dyDescent="0.45">
      <c r="B102" s="5"/>
      <c r="D102" s="6"/>
      <c r="G102" s="4"/>
    </row>
    <row r="103" spans="2:7" ht="14.65" thickBot="1" x14ac:dyDescent="0.5">
      <c r="B103" s="10"/>
      <c r="C103" s="11" t="s">
        <v>14</v>
      </c>
      <c r="D103" s="12">
        <f>SUM(D88:D102)</f>
        <v>14832.999999999998</v>
      </c>
      <c r="E103" s="11"/>
      <c r="F103" s="11" t="s">
        <v>14</v>
      </c>
      <c r="G103" s="13">
        <f>SUM(G88:G102)</f>
        <v>14832.999999999998</v>
      </c>
    </row>
    <row r="104" spans="2:7" ht="14.65" thickBot="1" x14ac:dyDescent="0.5">
      <c r="G104" s="2"/>
    </row>
    <row r="105" spans="2:7" ht="14.65" thickBot="1" x14ac:dyDescent="0.5">
      <c r="B105" s="65" t="s">
        <v>6</v>
      </c>
      <c r="C105" s="66"/>
      <c r="D105" s="66"/>
      <c r="E105" s="66"/>
      <c r="F105" s="66"/>
      <c r="G105" s="67"/>
    </row>
    <row r="106" spans="2:7" x14ac:dyDescent="0.45">
      <c r="B106" s="7">
        <v>43486</v>
      </c>
      <c r="C106" s="8" t="str">
        <f>CONCATENATE(Kasboek!G4," ",Kasboek!B4)</f>
        <v>Bankkosten 2019-001</v>
      </c>
      <c r="D106" s="9">
        <v>12</v>
      </c>
      <c r="E106" s="14">
        <v>43465</v>
      </c>
      <c r="F106" s="8" t="s">
        <v>89</v>
      </c>
      <c r="G106" s="35">
        <f>D130</f>
        <v>380.5</v>
      </c>
    </row>
    <row r="107" spans="2:7" x14ac:dyDescent="0.45">
      <c r="B107" s="3">
        <v>43865</v>
      </c>
      <c r="C107" s="24" t="str">
        <f>CONCATENATE(Kasboek!G6," ",Kasboek!B6)</f>
        <v>Kosten overboeking 2019-002</v>
      </c>
      <c r="D107" s="21">
        <v>21.5</v>
      </c>
      <c r="E107" s="58"/>
      <c r="F107" s="24"/>
      <c r="G107" s="59"/>
    </row>
    <row r="108" spans="2:7" x14ac:dyDescent="0.45">
      <c r="B108" s="3">
        <v>43515</v>
      </c>
      <c r="C108" s="24" t="str">
        <f>CONCATENATE(Kasboek!G9," ",Kasboek!B9)</f>
        <v>Bankkosten 2019-002</v>
      </c>
      <c r="D108" s="21">
        <v>12</v>
      </c>
      <c r="E108" s="58"/>
      <c r="F108" s="24"/>
      <c r="G108" s="59"/>
    </row>
    <row r="109" spans="2:7" x14ac:dyDescent="0.45">
      <c r="B109" s="3">
        <v>43894</v>
      </c>
      <c r="C109" s="24" t="str">
        <f>CONCATENATE(Kasboek!G11," ",Kasboek!B11)</f>
        <v>Kosten overboeking 2019-003</v>
      </c>
      <c r="D109" s="21">
        <v>21.5</v>
      </c>
      <c r="E109" s="58"/>
      <c r="F109" s="24"/>
      <c r="G109" s="59"/>
    </row>
    <row r="110" spans="2:7" x14ac:dyDescent="0.45">
      <c r="B110" s="3">
        <v>43908</v>
      </c>
      <c r="C110" s="24" t="str">
        <f>CONCATENATE(Kasboek!G14," ",Kasboek!B14)</f>
        <v>Bankkosten 2019-003</v>
      </c>
      <c r="D110" s="21">
        <v>12</v>
      </c>
      <c r="E110" s="58"/>
      <c r="F110" s="24"/>
      <c r="G110" s="59"/>
    </row>
    <row r="111" spans="2:7" x14ac:dyDescent="0.45">
      <c r="B111" s="3">
        <v>43922</v>
      </c>
      <c r="C111" s="24" t="str">
        <f>CONCATENATE(Kasboek!G16," ",Kasboek!B16)</f>
        <v>Kosten overboeking 2019-004</v>
      </c>
      <c r="D111" s="21">
        <v>21.5</v>
      </c>
      <c r="E111" s="58"/>
      <c r="F111" s="24"/>
      <c r="G111" s="59"/>
    </row>
    <row r="112" spans="2:7" x14ac:dyDescent="0.45">
      <c r="B112" s="3">
        <v>43936</v>
      </c>
      <c r="C112" s="24" t="str">
        <f>CONCATENATE(Kasboek!G19," ",Kasboek!B19)</f>
        <v>Kosten overboeking 2019-004</v>
      </c>
      <c r="D112" s="21">
        <v>21.5</v>
      </c>
      <c r="E112" s="58"/>
      <c r="F112" s="24"/>
      <c r="G112" s="59"/>
    </row>
    <row r="113" spans="2:7" x14ac:dyDescent="0.45">
      <c r="B113" s="3">
        <v>43939</v>
      </c>
      <c r="C113" s="24" t="str">
        <f>CONCATENATE(Kasboek!G21," ",Kasboek!B21)</f>
        <v>Bankkosten 2019-004</v>
      </c>
      <c r="D113" s="21">
        <v>12</v>
      </c>
      <c r="E113" s="58"/>
      <c r="F113" s="24"/>
      <c r="G113" s="59"/>
    </row>
    <row r="114" spans="2:7" x14ac:dyDescent="0.45">
      <c r="B114" s="3">
        <v>43959</v>
      </c>
      <c r="C114" s="24" t="str">
        <f>CONCATENATE(Kasboek!G23," ",Kasboek!B23)</f>
        <v>Kosten overboeking 2019-005</v>
      </c>
      <c r="D114" s="21">
        <v>21.5</v>
      </c>
      <c r="E114" s="58"/>
      <c r="F114" s="24"/>
      <c r="G114" s="59"/>
    </row>
    <row r="115" spans="2:7" x14ac:dyDescent="0.45">
      <c r="B115" s="3">
        <v>43971</v>
      </c>
      <c r="C115" s="24" t="str">
        <f>CONCATENATE(Kasboek!G25," ",Kasboek!B25)</f>
        <v>Bankkosten 2019-005</v>
      </c>
      <c r="D115" s="21">
        <v>12</v>
      </c>
      <c r="E115" s="58"/>
      <c r="F115" s="24"/>
      <c r="G115" s="59"/>
    </row>
    <row r="116" spans="2:7" x14ac:dyDescent="0.45">
      <c r="B116" s="3">
        <v>43978</v>
      </c>
      <c r="C116" s="24" t="str">
        <f>CONCATENATE(Kasboek!G27," ",Kasboek!B27)</f>
        <v>Kosten overboeking 2019-005</v>
      </c>
      <c r="D116" s="21">
        <v>21.5</v>
      </c>
      <c r="E116" s="58"/>
      <c r="F116" s="24"/>
      <c r="G116" s="59"/>
    </row>
    <row r="117" spans="2:7" x14ac:dyDescent="0.45">
      <c r="B117" s="3">
        <v>44002</v>
      </c>
      <c r="C117" s="24" t="str">
        <f>CONCATENATE(Kasboek!G29," ",Kasboek!B29)</f>
        <v>Bankkosten 2019-006</v>
      </c>
      <c r="D117" s="21">
        <v>12</v>
      </c>
      <c r="E117" s="58"/>
      <c r="F117" s="24"/>
      <c r="G117" s="59"/>
    </row>
    <row r="118" spans="2:7" x14ac:dyDescent="0.45">
      <c r="B118" s="3">
        <v>44003</v>
      </c>
      <c r="C118" s="24" t="str">
        <f>CONCATENATE(Kasboek!G31," ",Kasboek!B31)</f>
        <v>Kosten overboeking 2019-006</v>
      </c>
      <c r="D118" s="21">
        <v>21.5</v>
      </c>
      <c r="E118" s="58"/>
      <c r="F118" s="24"/>
      <c r="G118" s="59"/>
    </row>
    <row r="119" spans="2:7" x14ac:dyDescent="0.45">
      <c r="B119" s="3">
        <v>43665</v>
      </c>
      <c r="C119" s="24" t="str">
        <f>CONCATENATE(Kasboek!G33," ",Kasboek!B33)</f>
        <v>Bankkosten 2019-007</v>
      </c>
      <c r="D119" s="21">
        <v>12</v>
      </c>
      <c r="G119" s="4"/>
    </row>
    <row r="120" spans="2:7" x14ac:dyDescent="0.45">
      <c r="B120" s="3">
        <v>43693</v>
      </c>
      <c r="C120" s="24" t="str">
        <f>CONCATENATE(Kasboek!G40," ",Kasboek!B40)</f>
        <v>Bankkosten 2019-008</v>
      </c>
      <c r="D120" s="21">
        <v>12</v>
      </c>
      <c r="G120" s="4"/>
    </row>
    <row r="121" spans="2:7" x14ac:dyDescent="0.45">
      <c r="B121" s="3">
        <v>43725</v>
      </c>
      <c r="C121" s="24" t="str">
        <f>CONCATENATE(Kasboek!G45," ",Kasboek!B45)</f>
        <v>Bankkosten 2019-009</v>
      </c>
      <c r="D121" s="21">
        <v>12</v>
      </c>
      <c r="G121" s="4"/>
    </row>
    <row r="122" spans="2:7" x14ac:dyDescent="0.45">
      <c r="B122" s="3">
        <v>43725</v>
      </c>
      <c r="C122" s="24" t="str">
        <f>CONCATENATE(Kasboek!G46," ",Kasboek!B46)</f>
        <v>Kosten overboeking 2019-009</v>
      </c>
      <c r="D122" s="21">
        <v>21.5</v>
      </c>
      <c r="G122" s="4"/>
    </row>
    <row r="123" spans="2:7" x14ac:dyDescent="0.45">
      <c r="B123" s="3">
        <v>43756</v>
      </c>
      <c r="C123" s="24" t="str">
        <f>CONCATENATE(Kasboek!G48," ",Kasboek!B48)</f>
        <v>Bankkosten 2019-010</v>
      </c>
      <c r="D123" s="21">
        <v>12</v>
      </c>
      <c r="G123" s="4"/>
    </row>
    <row r="124" spans="2:7" x14ac:dyDescent="0.45">
      <c r="B124" s="3">
        <v>43766</v>
      </c>
      <c r="C124" s="24" t="str">
        <f>CONCATENATE(Kasboek!G50," ",Kasboek!B50)</f>
        <v>Kosten overboeking 2019-010</v>
      </c>
      <c r="D124" s="21">
        <v>21.5</v>
      </c>
      <c r="G124" s="4"/>
    </row>
    <row r="125" spans="2:7" x14ac:dyDescent="0.45">
      <c r="B125" s="3">
        <v>43787</v>
      </c>
      <c r="C125" s="24" t="str">
        <f>CONCATENATE(Kasboek!G52," ",Kasboek!B52)</f>
        <v>Bankkosten 2019-011</v>
      </c>
      <c r="D125" s="21">
        <v>12</v>
      </c>
      <c r="G125" s="4"/>
    </row>
    <row r="126" spans="2:7" x14ac:dyDescent="0.45">
      <c r="B126" s="3">
        <v>43801</v>
      </c>
      <c r="C126" s="24" t="str">
        <f>CONCATENATE(Kasboek!G54," ",Kasboek!B54)</f>
        <v>Kosten overboeking 2019-012</v>
      </c>
      <c r="D126" s="21">
        <v>21.5</v>
      </c>
      <c r="G126" s="4"/>
    </row>
    <row r="127" spans="2:7" x14ac:dyDescent="0.45">
      <c r="B127" s="3">
        <v>43809</v>
      </c>
      <c r="C127" s="24" t="str">
        <f>CONCATENATE(Kasboek!G58," ",Kasboek!B58)</f>
        <v>Kosten overboeking 2019-012</v>
      </c>
      <c r="D127" s="21">
        <v>21.5</v>
      </c>
      <c r="G127" s="4"/>
    </row>
    <row r="128" spans="2:7" x14ac:dyDescent="0.45">
      <c r="B128" s="3">
        <v>43816</v>
      </c>
      <c r="C128" s="24" t="str">
        <f>CONCATENATE(Kasboek!G59," ",Kasboek!B59)</f>
        <v>Bankkosten 2019-012</v>
      </c>
      <c r="D128" s="21">
        <v>12</v>
      </c>
      <c r="G128" s="4"/>
    </row>
    <row r="129" spans="2:7" x14ac:dyDescent="0.45">
      <c r="B129" s="5"/>
      <c r="D129" s="6"/>
      <c r="G129" s="4"/>
    </row>
    <row r="130" spans="2:7" ht="14.65" thickBot="1" x14ac:dyDescent="0.5">
      <c r="B130" s="10"/>
      <c r="C130" s="11" t="s">
        <v>14</v>
      </c>
      <c r="D130" s="12">
        <f>SUM(D106:D129)</f>
        <v>380.5</v>
      </c>
      <c r="E130" s="11"/>
      <c r="F130" s="11" t="s">
        <v>14</v>
      </c>
      <c r="G130" s="13">
        <f>SUM(G106:G129)</f>
        <v>380.5</v>
      </c>
    </row>
    <row r="133" spans="2:7" x14ac:dyDescent="0.45">
      <c r="E133" s="23"/>
    </row>
  </sheetData>
  <mergeCells count="8">
    <mergeCell ref="B87:G87"/>
    <mergeCell ref="B105:G105"/>
    <mergeCell ref="B4:G4"/>
    <mergeCell ref="B20:G20"/>
    <mergeCell ref="B28:G28"/>
    <mergeCell ref="B36:G36"/>
    <mergeCell ref="B63:G63"/>
    <mergeCell ref="B12:G12"/>
  </mergeCells>
  <hyperlinks>
    <hyperlink ref="F22" r:id="rId1" xr:uid="{00000000-0004-0000-0100-000000000000}"/>
    <hyperlink ref="C37" r:id="rId2" xr:uid="{807D8D43-CB77-497F-8269-30A758970052}"/>
    <hyperlink ref="C41" r:id="rId3" xr:uid="{DCD0CD47-F916-495F-9012-E9CD99BF4C61}"/>
    <hyperlink ref="C48" r:id="rId4" xr:uid="{87605012-8E53-47A0-A709-9C96514161C9}"/>
    <hyperlink ref="C49" r:id="rId5" xr:uid="{D9203934-49B2-4961-BE5A-F6C455E866D9}"/>
    <hyperlink ref="C50" r:id="rId6" xr:uid="{9F85C814-C104-42DB-9426-B0E33440880B}"/>
    <hyperlink ref="C51" r:id="rId7" xr:uid="{79498B24-6FEB-4901-8333-468284E72142}"/>
    <hyperlink ref="F40" r:id="rId8" display="Rebars Abrobuasen, to build foundation toilet" xr:uid="{DE9038B6-52FE-4284-AD50-0CDA55EEBC24}"/>
    <hyperlink ref="F38" r:id="rId9" xr:uid="{996E7194-DBDF-47D7-BFD0-2993349BC839}"/>
    <hyperlink ref="F44" r:id="rId10" display="Circulation pump" xr:uid="{F83AB24F-6FFE-436D-8288-E074C7D59F0F}"/>
    <hyperlink ref="F42" r:id="rId11" xr:uid="{E74157AB-0277-44F9-A003-A255676C8D44}"/>
    <hyperlink ref="C90" r:id="rId12" display="Rebars Abrobuasen, to build foundation toilet" xr:uid="{2601B7EA-1597-4A55-9E8E-620FEE83FF9C}"/>
    <hyperlink ref="C88" r:id="rId13" xr:uid="{0841D353-E780-4C5E-9329-95A3A446F61C}"/>
    <hyperlink ref="C94" r:id="rId14" display="Circulation pump" xr:uid="{24115BD1-F489-4052-824E-CFCC3A17DA91}"/>
    <hyperlink ref="C92" r:id="rId15" xr:uid="{28A29ACF-4067-43DD-B899-3C37CC667305}"/>
  </hyperlinks>
  <pageMargins left="0.7" right="0.7" top="0.75" bottom="0.75" header="0.3" footer="0.3"/>
  <pageSetup paperSize="9" scale="69" fitToHeight="0" orientation="portrait" r:id="rId16"/>
  <rowBreaks count="2" manualBreakCount="2">
    <brk id="59" max="16383" man="1"/>
    <brk id="1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0"/>
  <sheetViews>
    <sheetView view="pageBreakPreview" zoomScale="60" zoomScaleNormal="85" workbookViewId="0">
      <selection activeCell="G59" sqref="G59"/>
    </sheetView>
  </sheetViews>
  <sheetFormatPr defaultRowHeight="14.25" x14ac:dyDescent="0.45"/>
  <cols>
    <col min="5" max="5" width="11.3984375" bestFit="1" customWidth="1"/>
    <col min="6" max="6" width="11.3984375" customWidth="1"/>
    <col min="8" max="8" width="11.1328125" customWidth="1"/>
    <col min="10" max="10" width="16.3984375" bestFit="1" customWidth="1"/>
  </cols>
  <sheetData>
    <row r="1" spans="2:10" ht="14.65" thickBot="1" x14ac:dyDescent="0.5"/>
    <row r="2" spans="2:10" x14ac:dyDescent="0.45">
      <c r="B2" s="71" t="s">
        <v>39</v>
      </c>
      <c r="C2" s="72"/>
      <c r="D2" s="72"/>
      <c r="E2" s="72"/>
      <c r="F2" s="72"/>
      <c r="G2" s="72"/>
      <c r="H2" s="73"/>
    </row>
    <row r="3" spans="2:10" ht="22.15" thickBot="1" x14ac:dyDescent="0.8">
      <c r="B3" s="74"/>
      <c r="C3" s="75"/>
      <c r="D3" s="75"/>
      <c r="E3" s="75"/>
      <c r="F3" s="75"/>
      <c r="G3" s="75"/>
      <c r="H3" s="76"/>
      <c r="J3" s="61"/>
    </row>
    <row r="4" spans="2:10" x14ac:dyDescent="0.45">
      <c r="B4" s="44"/>
      <c r="C4" s="45"/>
      <c r="D4" s="45"/>
      <c r="E4" s="45"/>
      <c r="F4" s="45"/>
      <c r="G4" s="45"/>
      <c r="H4" s="46"/>
    </row>
    <row r="5" spans="2:10" x14ac:dyDescent="0.45">
      <c r="B5" s="5"/>
      <c r="C5" s="24"/>
      <c r="D5" s="24"/>
      <c r="E5" s="24"/>
      <c r="F5" s="24">
        <v>2019</v>
      </c>
      <c r="G5" s="24"/>
      <c r="H5" s="4">
        <v>2018</v>
      </c>
    </row>
    <row r="6" spans="2:10" x14ac:dyDescent="0.45">
      <c r="B6" s="39" t="s">
        <v>19</v>
      </c>
      <c r="C6" s="24"/>
      <c r="D6" s="24"/>
      <c r="E6" s="24"/>
      <c r="F6" s="24"/>
      <c r="G6" s="24"/>
      <c r="H6" s="4"/>
    </row>
    <row r="7" spans="2:10" x14ac:dyDescent="0.45">
      <c r="B7" s="5"/>
      <c r="C7" s="24"/>
      <c r="D7" s="24"/>
      <c r="E7" s="24"/>
      <c r="F7" s="24"/>
      <c r="G7" s="24"/>
      <c r="H7" s="4"/>
    </row>
    <row r="8" spans="2:10" x14ac:dyDescent="0.45">
      <c r="B8" s="39" t="s">
        <v>18</v>
      </c>
      <c r="C8" s="24"/>
      <c r="D8" s="24"/>
      <c r="E8" s="24"/>
      <c r="F8" s="24"/>
      <c r="G8" s="24"/>
      <c r="H8" s="16"/>
    </row>
    <row r="9" spans="2:10" x14ac:dyDescent="0.45">
      <c r="B9" s="5"/>
      <c r="C9" s="24"/>
      <c r="D9" s="24"/>
      <c r="E9" s="24"/>
      <c r="F9" s="24"/>
      <c r="G9" s="24"/>
      <c r="H9" s="16"/>
    </row>
    <row r="10" spans="2:10" x14ac:dyDescent="0.45">
      <c r="B10" s="5" t="s">
        <v>12</v>
      </c>
      <c r="C10" s="24"/>
      <c r="D10" s="24"/>
      <c r="E10" s="24"/>
      <c r="F10" s="28">
        <v>0</v>
      </c>
      <c r="G10" s="24"/>
      <c r="H10" s="16">
        <v>167</v>
      </c>
    </row>
    <row r="11" spans="2:10" x14ac:dyDescent="0.45">
      <c r="B11" s="5"/>
      <c r="C11" s="24"/>
      <c r="D11" s="24"/>
      <c r="E11" s="24"/>
      <c r="F11" s="24"/>
      <c r="G11" s="24"/>
      <c r="H11" s="16"/>
    </row>
    <row r="12" spans="2:10" x14ac:dyDescent="0.45">
      <c r="B12" s="39" t="s">
        <v>20</v>
      </c>
      <c r="C12" s="24"/>
      <c r="D12" s="24"/>
      <c r="E12" s="24"/>
      <c r="F12" s="24"/>
      <c r="G12" s="24"/>
      <c r="H12" s="16"/>
    </row>
    <row r="13" spans="2:10" x14ac:dyDescent="0.45">
      <c r="B13" s="5"/>
      <c r="C13" s="24"/>
      <c r="D13" s="24"/>
      <c r="E13" s="24"/>
      <c r="F13" s="24"/>
      <c r="G13" s="24"/>
      <c r="H13" s="16"/>
    </row>
    <row r="14" spans="2:10" ht="14.65" thickBot="1" x14ac:dyDescent="0.5">
      <c r="B14" s="5" t="s">
        <v>21</v>
      </c>
      <c r="C14" s="24"/>
      <c r="D14" s="24"/>
      <c r="E14" s="24"/>
      <c r="F14" s="19">
        <f>Grootboekrekeningen!G22</f>
        <v>755.55</v>
      </c>
      <c r="G14" s="24"/>
      <c r="H14" s="47">
        <v>523.04999999999995</v>
      </c>
    </row>
    <row r="15" spans="2:10" x14ac:dyDescent="0.45">
      <c r="B15" s="5"/>
      <c r="C15" s="24"/>
      <c r="D15" s="24"/>
      <c r="E15" s="24"/>
      <c r="F15" s="24"/>
      <c r="G15" s="24"/>
      <c r="H15" s="16"/>
    </row>
    <row r="16" spans="2:10" x14ac:dyDescent="0.45">
      <c r="B16" s="39" t="s">
        <v>22</v>
      </c>
      <c r="C16" s="24"/>
      <c r="D16" s="24"/>
      <c r="E16" s="24"/>
      <c r="F16" s="48">
        <f>SUM(F8:F15)</f>
        <v>755.55</v>
      </c>
      <c r="G16" s="48"/>
      <c r="H16" s="49">
        <v>690.05</v>
      </c>
    </row>
    <row r="17" spans="2:8" x14ac:dyDescent="0.45">
      <c r="B17" s="53"/>
      <c r="C17" s="54"/>
      <c r="D17" s="54"/>
      <c r="E17" s="54"/>
      <c r="F17" s="54"/>
      <c r="G17" s="54"/>
      <c r="H17" s="55"/>
    </row>
    <row r="18" spans="2:8" x14ac:dyDescent="0.45">
      <c r="B18" s="5"/>
      <c r="C18" s="24"/>
      <c r="D18" s="24"/>
      <c r="E18" s="24"/>
      <c r="F18" s="24"/>
      <c r="G18" s="24"/>
      <c r="H18" s="16"/>
    </row>
    <row r="19" spans="2:8" x14ac:dyDescent="0.45">
      <c r="B19" s="39" t="s">
        <v>23</v>
      </c>
      <c r="C19" s="24"/>
      <c r="D19" s="24"/>
      <c r="E19" s="24"/>
      <c r="F19" s="24"/>
      <c r="G19" s="24"/>
      <c r="H19" s="16"/>
    </row>
    <row r="20" spans="2:8" x14ac:dyDescent="0.45">
      <c r="B20" s="5"/>
      <c r="C20" s="24"/>
      <c r="D20" s="24"/>
      <c r="E20" s="24"/>
      <c r="F20" s="24"/>
      <c r="G20" s="24"/>
      <c r="H20" s="16"/>
    </row>
    <row r="21" spans="2:8" x14ac:dyDescent="0.45">
      <c r="B21" s="39" t="s">
        <v>24</v>
      </c>
      <c r="C21" s="24"/>
      <c r="D21" s="24"/>
      <c r="E21" s="24"/>
      <c r="F21" s="24"/>
      <c r="G21" s="24"/>
      <c r="H21" s="16"/>
    </row>
    <row r="22" spans="2:8" x14ac:dyDescent="0.45">
      <c r="B22" s="5"/>
      <c r="C22" s="24"/>
      <c r="D22" s="24"/>
      <c r="E22" s="24"/>
      <c r="F22" s="24"/>
      <c r="G22" s="24"/>
      <c r="H22" s="16"/>
    </row>
    <row r="23" spans="2:8" x14ac:dyDescent="0.45">
      <c r="B23" s="5" t="s">
        <v>25</v>
      </c>
      <c r="C23" s="24"/>
      <c r="D23" s="24"/>
      <c r="E23" s="28">
        <f>H25</f>
        <v>-1446.9499999999996</v>
      </c>
      <c r="F23" s="24"/>
      <c r="G23" s="24">
        <v>1754.57</v>
      </c>
      <c r="H23" s="16"/>
    </row>
    <row r="24" spans="2:8" x14ac:dyDescent="0.45">
      <c r="B24" s="5" t="s">
        <v>36</v>
      </c>
      <c r="C24" s="24"/>
      <c r="D24" s="24"/>
      <c r="E24" s="36">
        <f>F50</f>
        <v>-450.49999999999818</v>
      </c>
      <c r="F24" s="24"/>
      <c r="G24" s="24">
        <v>-3201.5199999999995</v>
      </c>
      <c r="H24" s="16"/>
    </row>
    <row r="25" spans="2:8" x14ac:dyDescent="0.45">
      <c r="B25" s="5"/>
      <c r="C25" s="24"/>
      <c r="D25" s="24"/>
      <c r="E25" s="24"/>
      <c r="F25" s="28">
        <f>SUM(E23:E24)</f>
        <v>-1897.4499999999978</v>
      </c>
      <c r="G25" s="24"/>
      <c r="H25" s="16">
        <v>-1446.9499999999996</v>
      </c>
    </row>
    <row r="26" spans="2:8" x14ac:dyDescent="0.45">
      <c r="B26" s="5"/>
      <c r="C26" s="24"/>
      <c r="D26" s="24"/>
      <c r="E26" s="24"/>
      <c r="F26" s="24"/>
      <c r="G26" s="24"/>
      <c r="H26" s="16"/>
    </row>
    <row r="27" spans="2:8" x14ac:dyDescent="0.45">
      <c r="B27" s="39" t="s">
        <v>26</v>
      </c>
      <c r="C27" s="24"/>
      <c r="D27" s="24"/>
      <c r="E27" s="24"/>
      <c r="F27" s="24"/>
      <c r="G27" s="24"/>
      <c r="H27" s="16"/>
    </row>
    <row r="28" spans="2:8" x14ac:dyDescent="0.45">
      <c r="B28" s="5" t="s">
        <v>92</v>
      </c>
      <c r="C28" s="24"/>
      <c r="D28" s="24"/>
      <c r="E28" s="24"/>
      <c r="F28" s="28">
        <f>+Grootboekrekeningen!G13</f>
        <v>1000</v>
      </c>
      <c r="G28" s="24"/>
      <c r="H28" s="16"/>
    </row>
    <row r="29" spans="2:8" ht="14.65" thickBot="1" x14ac:dyDescent="0.5">
      <c r="B29" s="5" t="s">
        <v>17</v>
      </c>
      <c r="C29" s="24"/>
      <c r="D29" s="24"/>
      <c r="E29" s="24"/>
      <c r="F29" s="19">
        <f>Grootboekrekeningen!D56</f>
        <v>1652.9999999999964</v>
      </c>
      <c r="G29" s="24"/>
      <c r="H29" s="47">
        <v>2137</v>
      </c>
    </row>
    <row r="30" spans="2:8" x14ac:dyDescent="0.45">
      <c r="B30" s="5"/>
      <c r="C30" s="24"/>
      <c r="D30" s="24"/>
      <c r="E30" s="24"/>
      <c r="F30" s="24"/>
      <c r="G30" s="24"/>
      <c r="H30" s="16"/>
    </row>
    <row r="31" spans="2:8" ht="14.65" thickBot="1" x14ac:dyDescent="0.5">
      <c r="B31" s="50" t="s">
        <v>27</v>
      </c>
      <c r="C31" s="42"/>
      <c r="D31" s="42"/>
      <c r="E31" s="42"/>
      <c r="F31" s="51">
        <f>SUM(F20:F30)</f>
        <v>755.54999999999859</v>
      </c>
      <c r="G31" s="51"/>
      <c r="H31" s="52">
        <v>690.05000000000041</v>
      </c>
    </row>
    <row r="32" spans="2:8" x14ac:dyDescent="0.45">
      <c r="B32" s="64"/>
      <c r="C32" s="24"/>
      <c r="D32" s="24"/>
      <c r="E32" s="24"/>
      <c r="F32" s="48"/>
      <c r="G32" s="48"/>
      <c r="H32" s="48"/>
    </row>
    <row r="33" spans="2:8" ht="14.65" thickBot="1" x14ac:dyDescent="0.5">
      <c r="H33" s="2"/>
    </row>
    <row r="34" spans="2:8" x14ac:dyDescent="0.45">
      <c r="B34" s="71" t="s">
        <v>85</v>
      </c>
      <c r="C34" s="72"/>
      <c r="D34" s="72"/>
      <c r="E34" s="72"/>
      <c r="F34" s="72"/>
      <c r="G34" s="72"/>
      <c r="H34" s="73"/>
    </row>
    <row r="35" spans="2:8" ht="14.65" thickBot="1" x14ac:dyDescent="0.5">
      <c r="B35" s="74"/>
      <c r="C35" s="75"/>
      <c r="D35" s="75"/>
      <c r="E35" s="75"/>
      <c r="F35" s="75"/>
      <c r="G35" s="75"/>
      <c r="H35" s="76"/>
    </row>
    <row r="36" spans="2:8" x14ac:dyDescent="0.45">
      <c r="B36" s="5"/>
      <c r="C36" s="24"/>
      <c r="D36" s="24"/>
      <c r="E36" s="24"/>
      <c r="F36" s="24"/>
      <c r="G36" s="24"/>
      <c r="H36" s="4"/>
    </row>
    <row r="37" spans="2:8" x14ac:dyDescent="0.45">
      <c r="B37" s="39" t="s">
        <v>30</v>
      </c>
      <c r="C37" s="24"/>
      <c r="D37" s="24"/>
      <c r="E37" s="24"/>
      <c r="F37" s="24"/>
      <c r="G37" s="24"/>
      <c r="H37" s="4"/>
    </row>
    <row r="38" spans="2:8" x14ac:dyDescent="0.45">
      <c r="B38" s="5"/>
      <c r="C38" s="24"/>
      <c r="D38" s="24"/>
      <c r="E38" s="24"/>
      <c r="F38" s="24"/>
      <c r="G38" s="24"/>
      <c r="H38" s="4"/>
    </row>
    <row r="39" spans="2:8" x14ac:dyDescent="0.45">
      <c r="B39" s="5" t="s">
        <v>31</v>
      </c>
      <c r="C39" s="24"/>
      <c r="D39" s="24"/>
      <c r="E39" s="36">
        <f>+Grootboekrekeningen!D65</f>
        <v>14763</v>
      </c>
      <c r="F39" s="24"/>
      <c r="G39" s="24"/>
      <c r="H39" s="4"/>
    </row>
    <row r="40" spans="2:8" x14ac:dyDescent="0.45">
      <c r="B40" s="5"/>
      <c r="C40" s="24"/>
      <c r="D40" s="24"/>
      <c r="E40" s="24"/>
      <c r="F40" s="28">
        <f>SUM(E39:E39)</f>
        <v>14763</v>
      </c>
      <c r="G40" s="24"/>
      <c r="H40" s="4"/>
    </row>
    <row r="41" spans="2:8" x14ac:dyDescent="0.45">
      <c r="B41" s="5"/>
      <c r="C41" s="24"/>
      <c r="D41" s="24"/>
      <c r="E41" s="24"/>
      <c r="F41" s="24"/>
      <c r="G41" s="24"/>
      <c r="H41" s="4"/>
    </row>
    <row r="42" spans="2:8" x14ac:dyDescent="0.45">
      <c r="B42" s="39" t="s">
        <v>32</v>
      </c>
      <c r="C42" s="24"/>
      <c r="D42" s="24"/>
      <c r="E42" s="24"/>
      <c r="F42" s="24"/>
      <c r="G42" s="24"/>
      <c r="H42" s="4"/>
    </row>
    <row r="43" spans="2:8" x14ac:dyDescent="0.45">
      <c r="B43" s="5"/>
      <c r="C43" s="24"/>
      <c r="D43" s="24"/>
      <c r="E43" s="24"/>
      <c r="F43" s="24"/>
      <c r="G43" s="24"/>
      <c r="H43" s="4"/>
    </row>
    <row r="44" spans="2:8" x14ac:dyDescent="0.45">
      <c r="B44" s="5" t="s">
        <v>5</v>
      </c>
      <c r="C44" s="24"/>
      <c r="D44" s="24"/>
      <c r="E44" s="28">
        <f>Grootboekrekeningen!G88</f>
        <v>14832.999999999998</v>
      </c>
      <c r="F44" s="24"/>
      <c r="G44" s="24"/>
      <c r="H44" s="4"/>
    </row>
    <row r="45" spans="2:8" x14ac:dyDescent="0.45">
      <c r="B45" s="5" t="s">
        <v>6</v>
      </c>
      <c r="C45" s="24"/>
      <c r="D45" s="24"/>
      <c r="E45" s="36">
        <f>Grootboekrekeningen!G106</f>
        <v>380.5</v>
      </c>
      <c r="F45" s="24"/>
      <c r="G45" s="24"/>
      <c r="H45" s="4"/>
    </row>
    <row r="46" spans="2:8" ht="14.65" thickBot="1" x14ac:dyDescent="0.5">
      <c r="B46" s="5"/>
      <c r="C46" s="24"/>
      <c r="D46" s="24"/>
      <c r="E46" s="24"/>
      <c r="F46" s="19">
        <f>SUM(E44:E45)</f>
        <v>15213.499999999998</v>
      </c>
      <c r="G46" s="24"/>
      <c r="H46" s="4"/>
    </row>
    <row r="47" spans="2:8" x14ac:dyDescent="0.45">
      <c r="B47" s="5"/>
      <c r="C47" s="24"/>
      <c r="D47" s="24"/>
      <c r="E47" s="24"/>
      <c r="F47" s="24"/>
      <c r="G47" s="24"/>
      <c r="H47" s="4"/>
    </row>
    <row r="48" spans="2:8" x14ac:dyDescent="0.45">
      <c r="B48" s="39" t="s">
        <v>33</v>
      </c>
      <c r="C48" s="24"/>
      <c r="D48" s="24"/>
      <c r="E48" s="24"/>
      <c r="F48" s="40">
        <f>+F40-F46</f>
        <v>-450.49999999999818</v>
      </c>
      <c r="G48" s="24"/>
      <c r="H48" s="4"/>
    </row>
    <row r="49" spans="2:8" x14ac:dyDescent="0.45">
      <c r="B49" s="5"/>
      <c r="C49" s="24"/>
      <c r="D49" s="24"/>
      <c r="E49" s="24"/>
      <c r="F49" s="24"/>
      <c r="G49" s="24"/>
      <c r="H49" s="4"/>
    </row>
    <row r="50" spans="2:8" ht="14.65" thickBot="1" x14ac:dyDescent="0.5">
      <c r="B50" s="41" t="s">
        <v>34</v>
      </c>
      <c r="C50" s="42"/>
      <c r="D50" s="42"/>
      <c r="E50" s="42"/>
      <c r="F50" s="19">
        <f>F48</f>
        <v>-450.49999999999818</v>
      </c>
      <c r="G50" s="42"/>
      <c r="H50" s="43"/>
    </row>
  </sheetData>
  <mergeCells count="2">
    <mergeCell ref="B2:H3"/>
    <mergeCell ref="B34:H35"/>
  </mergeCells>
  <pageMargins left="0.7" right="0.7" top="0.75" bottom="0.75" header="0.3" footer="0.3"/>
  <pageSetup paperSize="9" scale="83" orientation="portrait" r:id="rId1"/>
  <rowBreaks count="1" manualBreakCount="1">
    <brk id="32" max="8" man="1"/>
  </rowBreaks>
  <colBreaks count="1" manualBreakCount="1">
    <brk id="9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Kasboek</vt:lpstr>
      <vt:lpstr>Grootboekrekeningen</vt:lpstr>
      <vt:lpstr>Jaaroverzicht</vt:lpstr>
      <vt:lpstr>Grootboekrekeningen!Print_Area</vt:lpstr>
      <vt:lpstr>Jaaroverzicht!Print_Area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Hoogendoorn</dc:creator>
  <cp:lastModifiedBy>Robert Hoogendoorn</cp:lastModifiedBy>
  <cp:lastPrinted>2021-04-12T10:53:10Z</cp:lastPrinted>
  <dcterms:created xsi:type="dcterms:W3CDTF">2019-03-04T08:00:05Z</dcterms:created>
  <dcterms:modified xsi:type="dcterms:W3CDTF">2021-04-12T10:56:05Z</dcterms:modified>
</cp:coreProperties>
</file>